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T20"/>
  <c r="S20"/>
  <c r="R20"/>
  <c r="Q20"/>
  <c r="T19"/>
  <c r="S19"/>
  <c r="R19"/>
  <c r="Q19"/>
  <c r="T18"/>
  <c r="S18"/>
  <c r="R18"/>
  <c r="Q18"/>
  <c r="T17"/>
  <c r="S17"/>
  <c r="R17"/>
  <c r="Q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N21" s="1"/>
  <c r="M15"/>
  <c r="M21" s="1"/>
  <c r="L15"/>
  <c r="L21" s="1"/>
  <c r="K15"/>
  <c r="K21" s="1"/>
  <c r="J15"/>
  <c r="J21" s="1"/>
  <c r="I15"/>
  <c r="I21" s="1"/>
  <c r="H15"/>
  <c r="H21" s="1"/>
  <c r="G15"/>
  <c r="G21" s="1"/>
  <c r="F15"/>
  <c r="F21" s="1"/>
  <c r="E15"/>
  <c r="E21" s="1"/>
  <c r="T13"/>
  <c r="S13"/>
  <c r="R13"/>
  <c r="Q13"/>
  <c r="T12"/>
  <c r="S12"/>
  <c r="R12"/>
  <c r="Q12"/>
  <c r="T11"/>
  <c r="S11"/>
  <c r="R11"/>
  <c r="Q11"/>
  <c r="P10"/>
  <c r="P14" s="1"/>
  <c r="P22" s="1"/>
  <c r="P25" s="1"/>
  <c r="P28" s="1"/>
  <c r="O10"/>
  <c r="O14" s="1"/>
  <c r="O22" s="1"/>
  <c r="O25" s="1"/>
  <c r="O28" s="1"/>
  <c r="N10"/>
  <c r="N14" s="1"/>
  <c r="N22" s="1"/>
  <c r="N25" s="1"/>
  <c r="N28" s="1"/>
  <c r="M10"/>
  <c r="M14" s="1"/>
  <c r="M22" s="1"/>
  <c r="M25" s="1"/>
  <c r="M28" s="1"/>
  <c r="L10"/>
  <c r="L14" s="1"/>
  <c r="L22" s="1"/>
  <c r="L25" s="1"/>
  <c r="L28" s="1"/>
  <c r="K10"/>
  <c r="K14" s="1"/>
  <c r="K22" s="1"/>
  <c r="K25" s="1"/>
  <c r="K28" s="1"/>
  <c r="J10"/>
  <c r="J14" s="1"/>
  <c r="J22" s="1"/>
  <c r="J25" s="1"/>
  <c r="J28" s="1"/>
  <c r="I10"/>
  <c r="I14" s="1"/>
  <c r="I22" s="1"/>
  <c r="I25" s="1"/>
  <c r="I28" s="1"/>
  <c r="H10"/>
  <c r="H14" s="1"/>
  <c r="H22" s="1"/>
  <c r="H25" s="1"/>
  <c r="H28" s="1"/>
  <c r="G10"/>
  <c r="G14" s="1"/>
  <c r="G22" s="1"/>
  <c r="G25" s="1"/>
  <c r="G28" s="1"/>
  <c r="F10"/>
  <c r="F14" s="1"/>
  <c r="F22" s="1"/>
  <c r="F25" s="1"/>
  <c r="F28" s="1"/>
  <c r="E10"/>
  <c r="E14" s="1"/>
  <c r="E22" s="1"/>
  <c r="E25" s="1"/>
  <c r="E28" s="1"/>
  <c r="T9"/>
  <c r="S9"/>
  <c r="R9"/>
  <c r="Q9"/>
  <c r="P9"/>
  <c r="O9"/>
  <c r="N9"/>
  <c r="M9"/>
  <c r="L9"/>
  <c r="K9"/>
  <c r="J9"/>
  <c r="I9"/>
  <c r="H9"/>
  <c r="G9"/>
  <c r="F9"/>
  <c r="E9"/>
  <c r="B6"/>
  <c r="B2"/>
  <c r="R10" l="1"/>
  <c r="R14" s="1"/>
  <c r="T10"/>
  <c r="T14" s="1"/>
  <c r="T22" s="1"/>
  <c r="T25" s="1"/>
  <c r="T28" s="1"/>
  <c r="T15"/>
  <c r="T21" s="1"/>
  <c r="R15"/>
  <c r="R21" s="1"/>
  <c r="S10"/>
  <c r="S14" s="1"/>
  <c r="S15"/>
  <c r="S21" s="1"/>
  <c r="Q10"/>
  <c r="Q14" s="1"/>
  <c r="Q15"/>
  <c r="Q21" s="1"/>
  <c r="S22" l="1"/>
  <c r="S25" s="1"/>
  <c r="S28" s="1"/>
  <c r="R22"/>
  <c r="R25" s="1"/>
  <c r="R28" s="1"/>
  <c r="Q22"/>
  <c r="Q25" s="1"/>
  <c r="Q28" s="1"/>
</calcChain>
</file>

<file path=xl/sharedStrings.xml><?xml version="1.0" encoding="utf-8"?>
<sst xmlns="http://schemas.openxmlformats.org/spreadsheetml/2006/main" count="37" uniqueCount="34">
  <si>
    <t>NATIONAL INSURANCE COMPANY LIMITED</t>
  </si>
  <si>
    <t>CIN: U10200WB1906GOI001713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</si>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</sst>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0" xfId="0" applyFont="1" applyFill="1"/>
    <xf numFmtId="1" fontId="3" fillId="0" borderId="5" xfId="1" applyNumberFormat="1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7" fillId="0" borderId="0" xfId="0" applyFont="1" applyFill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0" fontId="3" fillId="0" borderId="5" xfId="0" applyFont="1" applyFill="1" applyBorder="1" applyAlignment="1">
      <alignment wrapText="1"/>
    </xf>
    <xf numFmtId="0" fontId="3" fillId="0" borderId="19" xfId="0" applyFont="1" applyFill="1" applyBorder="1"/>
    <xf numFmtId="1" fontId="3" fillId="0" borderId="20" xfId="0" applyNumberFormat="1" applyFont="1" applyFill="1" applyBorder="1"/>
    <xf numFmtId="1" fontId="3" fillId="0" borderId="21" xfId="0" applyNumberFormat="1" applyFont="1" applyFill="1" applyBorder="1"/>
    <xf numFmtId="1" fontId="3" fillId="0" borderId="19" xfId="0" applyNumberFormat="1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Fill="1" applyBorder="1"/>
    <xf numFmtId="1" fontId="3" fillId="0" borderId="0" xfId="0" applyNumberFormat="1" applyFont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PUBLIC%20DISCLOSURE%20Q4%202016-17/PUBLIC%20DISCLOSURE%20-%204th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31.03.2017</v>
          </cell>
          <cell r="D1" t="str">
            <v>31 MARCH 2017</v>
          </cell>
          <cell r="E1" t="str">
            <v>31.03.2016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>
        <row r="17">
          <cell r="C17">
            <v>1743292.4110490696</v>
          </cell>
          <cell r="D17">
            <v>7637648.3413745994</v>
          </cell>
          <cell r="E17">
            <v>1858515.1206200009</v>
          </cell>
          <cell r="F17">
            <v>7564611.474800271</v>
          </cell>
          <cell r="O17">
            <v>410425.09987617604</v>
          </cell>
          <cell r="P17">
            <v>1728068.4475776004</v>
          </cell>
          <cell r="Q17">
            <v>626324.0005815</v>
          </cell>
          <cell r="R17">
            <v>2057194.0609918798</v>
          </cell>
          <cell r="BA17">
            <v>148358.79674999995</v>
          </cell>
          <cell r="BK17">
            <v>27090851.291916493</v>
          </cell>
          <cell r="BL17">
            <v>98670554.8831532</v>
          </cell>
          <cell r="BN17">
            <v>98292016.94471401</v>
          </cell>
        </row>
      </sheetData>
      <sheetData sheetId="5">
        <row r="17">
          <cell r="C17">
            <v>-25236.508000001311</v>
          </cell>
          <cell r="D17">
            <v>3965515.0659999978</v>
          </cell>
          <cell r="E17">
            <v>2197864.8009999995</v>
          </cell>
          <cell r="F17">
            <v>6878650.0200000014</v>
          </cell>
          <cell r="O17">
            <v>-280975.3600000001</v>
          </cell>
          <cell r="P17">
            <v>1170928.8750000002</v>
          </cell>
          <cell r="Q17">
            <v>247566.72499999986</v>
          </cell>
          <cell r="R17">
            <v>1047969.6989999996</v>
          </cell>
          <cell r="BK17">
            <v>37928711.250000007</v>
          </cell>
          <cell r="BL17">
            <v>99930370.993000016</v>
          </cell>
          <cell r="BM17">
            <v>32269632.851999998</v>
          </cell>
          <cell r="BN17">
            <v>94897364.851000011</v>
          </cell>
        </row>
      </sheetData>
      <sheetData sheetId="6">
        <row r="14">
          <cell r="C14">
            <v>238258.75900000005</v>
          </cell>
          <cell r="D14">
            <v>825548.37800000003</v>
          </cell>
          <cell r="E14">
            <v>157458.97200000001</v>
          </cell>
          <cell r="F14">
            <v>731785.88400000008</v>
          </cell>
          <cell r="O14">
            <v>37471.842999999979</v>
          </cell>
          <cell r="P14">
            <v>152322.53</v>
          </cell>
          <cell r="Q14">
            <v>45697.449000000008</v>
          </cell>
          <cell r="R14">
            <v>127021.46600000001</v>
          </cell>
          <cell r="BK14">
            <v>194184.85800000001</v>
          </cell>
          <cell r="BL14">
            <v>1914379.8489999985</v>
          </cell>
          <cell r="BM14">
            <v>1432845.6129999999</v>
          </cell>
          <cell r="BN14">
            <v>5339771.4070000006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W31"/>
  <sheetViews>
    <sheetView showGridLines="0" showZeros="0" tabSelected="1" workbookViewId="0">
      <pane xSplit="4" ySplit="9" topLeftCell="E10" activePane="bottomRight" state="frozen"/>
      <selection activeCell="D16" sqref="D16"/>
      <selection pane="topRight" activeCell="D16" sqref="D16"/>
      <selection pane="bottomLeft" activeCell="D16" sqref="D16"/>
      <selection pane="bottomRight" activeCell="B5" sqref="B5:T5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/>
    </row>
    <row r="5" spans="2:2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31 MARCH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3</v>
      </c>
      <c r="L7" s="5" t="s">
        <v>3</v>
      </c>
      <c r="P7" s="5" t="s">
        <v>3</v>
      </c>
      <c r="T7" s="5" t="s">
        <v>3</v>
      </c>
    </row>
    <row r="8" spans="2:23" s="11" customFormat="1">
      <c r="B8" s="6"/>
      <c r="C8" s="7" t="s">
        <v>4</v>
      </c>
      <c r="D8" s="8" t="s">
        <v>5</v>
      </c>
      <c r="E8" s="6" t="s">
        <v>6</v>
      </c>
      <c r="F8" s="9"/>
      <c r="G8" s="9"/>
      <c r="H8" s="10"/>
      <c r="I8" s="6" t="s">
        <v>7</v>
      </c>
      <c r="J8" s="9"/>
      <c r="K8" s="9"/>
      <c r="L8" s="10"/>
      <c r="M8" s="6" t="s">
        <v>8</v>
      </c>
      <c r="N8" s="9"/>
      <c r="O8" s="9"/>
      <c r="P8" s="10"/>
      <c r="Q8" s="6" t="s">
        <v>9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31.03.2017</v>
      </c>
      <c r="F9" s="16" t="str">
        <f>"Upto the Quarter ended " &amp;[1]INDEX!$C$1</f>
        <v>Upto the Quarter ended 31.03.2017</v>
      </c>
      <c r="G9" s="16" t="str">
        <f>"For the Quarter ended " &amp;[1]INDEX!$E$1</f>
        <v>For the Quarter ended 31.03.2016</v>
      </c>
      <c r="H9" s="17" t="str">
        <f>"Upto the Quarter ended " &amp;[1]INDEX!$E$1</f>
        <v>Upto the Quarter ended 31.03.2016</v>
      </c>
      <c r="I9" s="15" t="str">
        <f>"For the Quarter ended " &amp;[1]INDEX!$C$1</f>
        <v>For the Quarter ended 31.03.2017</v>
      </c>
      <c r="J9" s="16" t="str">
        <f>"Upto the Quarter ended " &amp;[1]INDEX!$C$1</f>
        <v>Upto the Quarter ended 31.03.2017</v>
      </c>
      <c r="K9" s="16" t="str">
        <f>"For the Quarter ended " &amp;[1]INDEX!$E$1</f>
        <v>For the Quarter ended 31.03.2016</v>
      </c>
      <c r="L9" s="17" t="str">
        <f>"Upto the Quarter ended " &amp;[1]INDEX!$E$1</f>
        <v>Upto the Quarter ended 31.03.2016</v>
      </c>
      <c r="M9" s="15" t="str">
        <f>"For the Quarter ended " &amp;[1]INDEX!$C$1</f>
        <v>For the Quarter ended 31.03.2017</v>
      </c>
      <c r="N9" s="16" t="str">
        <f>"Upto the Quarter ended " &amp;[1]INDEX!$C$1</f>
        <v>Upto the Quarter ended 31.03.2017</v>
      </c>
      <c r="O9" s="16" t="str">
        <f>"For the Quarter ended " &amp;[1]INDEX!$E$1</f>
        <v>For the Quarter ended 31.03.2016</v>
      </c>
      <c r="P9" s="17" t="str">
        <f>"Upto the Quarter ended " &amp;[1]INDEX!$E$1</f>
        <v>Upto the Quarter ended 31.03.2016</v>
      </c>
      <c r="Q9" s="15" t="str">
        <f>"For the Quarter ended " &amp;[1]INDEX!$C$1</f>
        <v>For the Quarter ended 31.03.2017</v>
      </c>
      <c r="R9" s="16" t="str">
        <f>"Upto the Quarter ended " &amp;[1]INDEX!$C$1</f>
        <v>Upto the Quarter ended 31.03.2017</v>
      </c>
      <c r="S9" s="16" t="str">
        <f>"For the Quarter ended " &amp;[1]INDEX!$E$1</f>
        <v>For the Quarter ended 31.03.2016</v>
      </c>
      <c r="T9" s="17" t="str">
        <f>"Upto the Quarter ended " &amp;[1]INDEX!$E$1</f>
        <v>Upto the Quarter ended 31.03.2016</v>
      </c>
    </row>
    <row r="10" spans="2:23" s="25" customFormat="1">
      <c r="B10" s="19">
        <v>1</v>
      </c>
      <c r="C10" s="20" t="s">
        <v>10</v>
      </c>
      <c r="D10" s="21" t="s">
        <v>11</v>
      </c>
      <c r="E10" s="22">
        <f>'[1]NL-4 PREM SCH'!C17</f>
        <v>1743292.4110490696</v>
      </c>
      <c r="F10" s="23">
        <f>'[1]NL-4 PREM SCH'!D17</f>
        <v>7637648.3413745994</v>
      </c>
      <c r="G10" s="23">
        <f>'[1]NL-4 PREM SCH'!E17</f>
        <v>1858515.1206200009</v>
      </c>
      <c r="H10" s="24">
        <f>'[1]NL-4 PREM SCH'!F17</f>
        <v>7564611.474800271</v>
      </c>
      <c r="I10" s="22">
        <f>'[1]NL-4 PREM SCH'!O17</f>
        <v>410425.09987617604</v>
      </c>
      <c r="J10" s="23">
        <f>'[1]NL-4 PREM SCH'!P17</f>
        <v>1728068.4475776004</v>
      </c>
      <c r="K10" s="23">
        <f>'[1]NL-4 PREM SCH'!Q17</f>
        <v>626324.0005815</v>
      </c>
      <c r="L10" s="24">
        <f>'[1]NL-4 PREM SCH'!R17</f>
        <v>2057194.0609918798</v>
      </c>
      <c r="M10" s="22">
        <f>'[1]NL-4 PREM SCH'!BK17</f>
        <v>27090851.291916493</v>
      </c>
      <c r="N10" s="23">
        <f>'[1]NL-4 PREM SCH'!BL17</f>
        <v>98670554.8831532</v>
      </c>
      <c r="O10" s="23">
        <f>'[1]NL-4 PREM SCH'!BA17</f>
        <v>148358.79674999995</v>
      </c>
      <c r="P10" s="24">
        <f>'[1]NL-4 PREM SCH'!BN17</f>
        <v>98292016.94471401</v>
      </c>
      <c r="Q10" s="22">
        <f>+E10+I10+M10</f>
        <v>29244568.802841738</v>
      </c>
      <c r="R10" s="23">
        <f t="shared" ref="R10:T13" si="0">+F10+J10+N10</f>
        <v>108036271.6721054</v>
      </c>
      <c r="S10" s="23">
        <f t="shared" si="0"/>
        <v>2633197.9179515005</v>
      </c>
      <c r="T10" s="24">
        <f t="shared" si="0"/>
        <v>107913822.48050617</v>
      </c>
    </row>
    <row r="11" spans="2:23" s="25" customFormat="1">
      <c r="B11" s="19">
        <v>2</v>
      </c>
      <c r="C11" s="20" t="s">
        <v>12</v>
      </c>
      <c r="D11" s="21"/>
      <c r="E11" s="22">
        <v>1349732</v>
      </c>
      <c r="F11" s="23">
        <v>1964031</v>
      </c>
      <c r="G11" s="23">
        <v>1179746</v>
      </c>
      <c r="H11" s="24">
        <v>1777311</v>
      </c>
      <c r="I11" s="22">
        <v>253630</v>
      </c>
      <c r="J11" s="23">
        <v>369063</v>
      </c>
      <c r="K11" s="23">
        <v>311321</v>
      </c>
      <c r="L11" s="24">
        <v>469011</v>
      </c>
      <c r="M11" s="22">
        <v>11451505</v>
      </c>
      <c r="N11" s="26">
        <v>16663384</v>
      </c>
      <c r="O11" s="23">
        <v>10719589</v>
      </c>
      <c r="P11" s="24">
        <v>16149271</v>
      </c>
      <c r="Q11" s="22">
        <f t="shared" ref="Q11:Q13" si="1">+E11+I11+M11</f>
        <v>13054867</v>
      </c>
      <c r="R11" s="23">
        <f t="shared" si="0"/>
        <v>18996478</v>
      </c>
      <c r="S11" s="23">
        <f t="shared" si="0"/>
        <v>12210656</v>
      </c>
      <c r="T11" s="24">
        <f t="shared" si="0"/>
        <v>18395593</v>
      </c>
    </row>
    <row r="12" spans="2:23" s="25" customFormat="1">
      <c r="B12" s="19">
        <v>3</v>
      </c>
      <c r="C12" s="20" t="s">
        <v>13</v>
      </c>
      <c r="D12" s="21"/>
      <c r="E12" s="22">
        <v>-7</v>
      </c>
      <c r="F12" s="23">
        <v>166</v>
      </c>
      <c r="G12" s="23">
        <v>0</v>
      </c>
      <c r="H12" s="24">
        <v>0</v>
      </c>
      <c r="I12" s="22">
        <v>0</v>
      </c>
      <c r="J12" s="23">
        <v>0</v>
      </c>
      <c r="K12" s="23">
        <v>0</v>
      </c>
      <c r="L12" s="24"/>
      <c r="M12" s="22">
        <v>-5499</v>
      </c>
      <c r="N12" s="23">
        <v>0</v>
      </c>
      <c r="O12" s="23">
        <v>-19463</v>
      </c>
      <c r="P12" s="24">
        <v>0</v>
      </c>
      <c r="Q12" s="22">
        <f t="shared" si="1"/>
        <v>-5506</v>
      </c>
      <c r="R12" s="23">
        <f t="shared" si="0"/>
        <v>166</v>
      </c>
      <c r="S12" s="23">
        <f t="shared" si="0"/>
        <v>-19463</v>
      </c>
      <c r="T12" s="24">
        <f t="shared" si="0"/>
        <v>0</v>
      </c>
    </row>
    <row r="13" spans="2:23" s="25" customFormat="1" ht="21.75" thickBot="1">
      <c r="B13" s="27">
        <v>4</v>
      </c>
      <c r="C13" s="28" t="s">
        <v>14</v>
      </c>
      <c r="D13" s="29"/>
      <c r="E13" s="22">
        <v>257937</v>
      </c>
      <c r="F13" s="30">
        <v>1115026</v>
      </c>
      <c r="G13" s="23">
        <v>248317</v>
      </c>
      <c r="H13" s="31">
        <v>1053607</v>
      </c>
      <c r="I13" s="22">
        <v>48469</v>
      </c>
      <c r="J13" s="30">
        <v>209525</v>
      </c>
      <c r="K13" s="30">
        <v>65528</v>
      </c>
      <c r="L13" s="24">
        <v>278034</v>
      </c>
      <c r="M13" s="32">
        <v>2188404</v>
      </c>
      <c r="N13" s="30">
        <v>9460186</v>
      </c>
      <c r="O13" s="30">
        <v>9573446</v>
      </c>
      <c r="P13" s="31">
        <v>9573446</v>
      </c>
      <c r="Q13" s="32">
        <f t="shared" si="1"/>
        <v>2494810</v>
      </c>
      <c r="R13" s="30">
        <f t="shared" si="0"/>
        <v>10784737</v>
      </c>
      <c r="S13" s="30">
        <f t="shared" si="0"/>
        <v>9887291</v>
      </c>
      <c r="T13" s="31">
        <f t="shared" si="0"/>
        <v>10905087</v>
      </c>
    </row>
    <row r="14" spans="2:23" s="39" customFormat="1" ht="21.75" thickBot="1">
      <c r="B14" s="33"/>
      <c r="C14" s="34" t="s">
        <v>15</v>
      </c>
      <c r="D14" s="35"/>
      <c r="E14" s="36">
        <f>SUM(E10:E13)</f>
        <v>3350954.4110490698</v>
      </c>
      <c r="F14" s="37">
        <f t="shared" ref="F14" si="2">SUM(F10:F13)</f>
        <v>10716871.341374598</v>
      </c>
      <c r="G14" s="37">
        <f>SUM(G10:G13)</f>
        <v>3286578.1206200011</v>
      </c>
      <c r="H14" s="38">
        <f t="shared" ref="H14:T14" si="3">SUM(H10:H13)</f>
        <v>10395529.47480027</v>
      </c>
      <c r="I14" s="36">
        <f>SUM(I10:I13)</f>
        <v>712524.0998761761</v>
      </c>
      <c r="J14" s="37">
        <f t="shared" ref="J14" si="4">SUM(J10:J13)</f>
        <v>2306656.4475776004</v>
      </c>
      <c r="K14" s="37">
        <f>SUM(K10:K13)</f>
        <v>1003173.0005815</v>
      </c>
      <c r="L14" s="38">
        <f t="shared" ref="L14" si="5">SUM(L10:L13)</f>
        <v>2804239.0609918796</v>
      </c>
      <c r="M14" s="36">
        <f>SUM(M10:M13)</f>
        <v>40725261.29191649</v>
      </c>
      <c r="N14" s="37">
        <f t="shared" ref="N14" si="6">SUM(N10:N13)</f>
        <v>124794124.8831532</v>
      </c>
      <c r="O14" s="37">
        <f>SUM(O10:O13)</f>
        <v>20421930.796750002</v>
      </c>
      <c r="P14" s="38">
        <f t="shared" ref="P14" si="7">SUM(P10:P13)</f>
        <v>124014733.94471401</v>
      </c>
      <c r="Q14" s="36">
        <f t="shared" si="3"/>
        <v>44788739.802841738</v>
      </c>
      <c r="R14" s="37">
        <f t="shared" si="3"/>
        <v>137817652.6721054</v>
      </c>
      <c r="S14" s="37">
        <f t="shared" si="3"/>
        <v>24711681.917951502</v>
      </c>
      <c r="T14" s="38">
        <f t="shared" si="3"/>
        <v>137214502.48050618</v>
      </c>
    </row>
    <row r="15" spans="2:23" s="25" customFormat="1">
      <c r="B15" s="40">
        <v>1</v>
      </c>
      <c r="C15" s="41" t="s">
        <v>16</v>
      </c>
      <c r="D15" s="42" t="s">
        <v>17</v>
      </c>
      <c r="E15" s="43">
        <f>'[1]NL-5 CLAIMS SCH'!C17</f>
        <v>-25236.508000001311</v>
      </c>
      <c r="F15" s="44">
        <f>'[1]NL-5 CLAIMS SCH'!D17</f>
        <v>3965515.0659999978</v>
      </c>
      <c r="G15" s="44">
        <f>'[1]NL-5 CLAIMS SCH'!E17</f>
        <v>2197864.8009999995</v>
      </c>
      <c r="H15" s="45">
        <f>'[1]NL-5 CLAIMS SCH'!F17</f>
        <v>6878650.0200000014</v>
      </c>
      <c r="I15" s="43">
        <f>'[1]NL-5 CLAIMS SCH'!O17</f>
        <v>-280975.3600000001</v>
      </c>
      <c r="J15" s="44">
        <f>'[1]NL-5 CLAIMS SCH'!P17</f>
        <v>1170928.8750000002</v>
      </c>
      <c r="K15" s="44">
        <f>'[1]NL-5 CLAIMS SCH'!Q17</f>
        <v>247566.72499999986</v>
      </c>
      <c r="L15" s="45">
        <f>'[1]NL-5 CLAIMS SCH'!R17</f>
        <v>1047969.6989999996</v>
      </c>
      <c r="M15" s="43">
        <f>'[1]NL-5 CLAIMS SCH'!BK17</f>
        <v>37928711.250000007</v>
      </c>
      <c r="N15" s="44">
        <f>'[1]NL-5 CLAIMS SCH'!BL17</f>
        <v>99930370.993000016</v>
      </c>
      <c r="O15" s="44">
        <f>'[1]NL-5 CLAIMS SCH'!BM17</f>
        <v>32269632.851999998</v>
      </c>
      <c r="P15" s="45">
        <f>'[1]NL-5 CLAIMS SCH'!BN17</f>
        <v>94897364.851000011</v>
      </c>
      <c r="Q15" s="43">
        <f t="shared" ref="Q15:T20" si="8">+E15+I15+M15</f>
        <v>37622499.382000007</v>
      </c>
      <c r="R15" s="44">
        <f t="shared" si="8"/>
        <v>105066814.93400002</v>
      </c>
      <c r="S15" s="44">
        <f t="shared" si="8"/>
        <v>34715064.377999999</v>
      </c>
      <c r="T15" s="45">
        <f t="shared" si="8"/>
        <v>102823984.57000001</v>
      </c>
    </row>
    <row r="16" spans="2:23" s="25" customFormat="1">
      <c r="B16" s="19">
        <v>2</v>
      </c>
      <c r="C16" s="20" t="s">
        <v>18</v>
      </c>
      <c r="D16" s="21" t="s">
        <v>19</v>
      </c>
      <c r="E16" s="22">
        <f>'[1]NL-6 COMM SCH'!C14</f>
        <v>238258.75900000005</v>
      </c>
      <c r="F16" s="23">
        <f>'[1]NL-6 COMM SCH'!D14</f>
        <v>825548.37800000003</v>
      </c>
      <c r="G16" s="23">
        <f>'[1]NL-6 COMM SCH'!E14</f>
        <v>157458.97200000001</v>
      </c>
      <c r="H16" s="24">
        <f>'[1]NL-6 COMM SCH'!F14</f>
        <v>731785.88400000008</v>
      </c>
      <c r="I16" s="22">
        <f>'[1]NL-6 COMM SCH'!O14</f>
        <v>37471.842999999979</v>
      </c>
      <c r="J16" s="23">
        <f>'[1]NL-6 COMM SCH'!P14</f>
        <v>152322.53</v>
      </c>
      <c r="K16" s="23">
        <f>'[1]NL-6 COMM SCH'!Q14</f>
        <v>45697.449000000008</v>
      </c>
      <c r="L16" s="24">
        <f>'[1]NL-6 COMM SCH'!R14</f>
        <v>127021.46600000001</v>
      </c>
      <c r="M16" s="22">
        <f>'[1]NL-6 COMM SCH'!BK14</f>
        <v>194184.85800000001</v>
      </c>
      <c r="N16" s="23">
        <f>'[1]NL-6 COMM SCH'!BL14</f>
        <v>1914379.8489999985</v>
      </c>
      <c r="O16" s="23">
        <f>'[1]NL-6 COMM SCH'!BM14</f>
        <v>1432845.6129999999</v>
      </c>
      <c r="P16" s="24">
        <f>'[1]NL-6 COMM SCH'!BN14</f>
        <v>5339771.4070000006</v>
      </c>
      <c r="Q16" s="22">
        <f>+E16+I16+M16</f>
        <v>469915.46</v>
      </c>
      <c r="R16" s="23">
        <f t="shared" si="8"/>
        <v>2892250.7569999984</v>
      </c>
      <c r="S16" s="23">
        <f t="shared" si="8"/>
        <v>1636002.034</v>
      </c>
      <c r="T16" s="24">
        <f t="shared" si="8"/>
        <v>6198578.7570000011</v>
      </c>
    </row>
    <row r="17" spans="2:20" s="25" customFormat="1">
      <c r="B17" s="19">
        <v>3</v>
      </c>
      <c r="C17" s="20" t="s">
        <v>20</v>
      </c>
      <c r="D17" s="21" t="s">
        <v>21</v>
      </c>
      <c r="E17" s="22">
        <v>367200</v>
      </c>
      <c r="F17" s="23">
        <v>2146961</v>
      </c>
      <c r="G17" s="23">
        <v>602033</v>
      </c>
      <c r="H17" s="24">
        <v>2051423</v>
      </c>
      <c r="I17" s="22">
        <v>-24427</v>
      </c>
      <c r="J17" s="23">
        <v>268035</v>
      </c>
      <c r="K17" s="23">
        <v>68885</v>
      </c>
      <c r="L17" s="24">
        <v>363178</v>
      </c>
      <c r="M17" s="22">
        <v>8228899</v>
      </c>
      <c r="N17" s="23">
        <v>30905662</v>
      </c>
      <c r="O17" s="23">
        <v>32675512</v>
      </c>
      <c r="P17" s="24">
        <v>32675512</v>
      </c>
      <c r="Q17" s="22">
        <f t="shared" si="8"/>
        <v>8571672</v>
      </c>
      <c r="R17" s="23">
        <f t="shared" si="8"/>
        <v>33320658</v>
      </c>
      <c r="S17" s="23">
        <f t="shared" si="8"/>
        <v>33346430</v>
      </c>
      <c r="T17" s="24">
        <f t="shared" si="8"/>
        <v>35090113</v>
      </c>
    </row>
    <row r="18" spans="2:20" s="25" customFormat="1">
      <c r="B18" s="19">
        <v>4</v>
      </c>
      <c r="C18" s="20" t="s">
        <v>22</v>
      </c>
      <c r="D18" s="21"/>
      <c r="E18" s="22"/>
      <c r="F18" s="23"/>
      <c r="G18" s="23"/>
      <c r="H18" s="24"/>
      <c r="I18" s="22"/>
      <c r="J18" s="23"/>
      <c r="K18" s="23"/>
      <c r="L18" s="24"/>
      <c r="M18" s="22"/>
      <c r="N18" s="23"/>
      <c r="O18" s="23"/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 s="25" customFormat="1">
      <c r="B19" s="20">
        <v>5</v>
      </c>
      <c r="C19" s="20" t="s">
        <v>23</v>
      </c>
      <c r="D19" s="20"/>
      <c r="E19" s="23">
        <v>0</v>
      </c>
      <c r="F19" s="23">
        <v>0</v>
      </c>
      <c r="G19" s="23">
        <v>-292</v>
      </c>
      <c r="H19" s="23">
        <v>21</v>
      </c>
      <c r="I19" s="23">
        <v>-7</v>
      </c>
      <c r="J19" s="23">
        <v>5</v>
      </c>
      <c r="K19" s="23">
        <v>9</v>
      </c>
      <c r="L19" s="23">
        <v>9</v>
      </c>
      <c r="M19" s="23">
        <v>5451</v>
      </c>
      <c r="N19" s="23">
        <v>5451</v>
      </c>
      <c r="O19" s="23">
        <v>91619</v>
      </c>
      <c r="P19" s="23">
        <v>91619</v>
      </c>
      <c r="Q19" s="23">
        <f t="shared" si="8"/>
        <v>5444</v>
      </c>
      <c r="R19" s="23">
        <f t="shared" si="8"/>
        <v>5456</v>
      </c>
      <c r="S19" s="23">
        <f t="shared" si="8"/>
        <v>91336</v>
      </c>
      <c r="T19" s="23">
        <f t="shared" si="8"/>
        <v>91649</v>
      </c>
    </row>
    <row r="20" spans="2:20" s="25" customFormat="1" ht="84.75" thickBot="1">
      <c r="B20" s="20">
        <v>6</v>
      </c>
      <c r="C20" s="46" t="s">
        <v>24</v>
      </c>
      <c r="D20" s="47"/>
      <c r="E20" s="48">
        <v>8566</v>
      </c>
      <c r="F20" s="49">
        <v>16569</v>
      </c>
      <c r="G20" s="23">
        <v>9302</v>
      </c>
      <c r="H20" s="50">
        <v>13026</v>
      </c>
      <c r="I20" s="23">
        <v>1610</v>
      </c>
      <c r="J20" s="49">
        <v>3114</v>
      </c>
      <c r="K20" s="49">
        <v>2455</v>
      </c>
      <c r="L20" s="50">
        <v>3437</v>
      </c>
      <c r="M20" s="48">
        <v>72680</v>
      </c>
      <c r="N20" s="49">
        <v>140580</v>
      </c>
      <c r="O20" s="49">
        <v>118358</v>
      </c>
      <c r="P20" s="50">
        <v>118358</v>
      </c>
      <c r="Q20" s="48">
        <f t="shared" si="8"/>
        <v>82856</v>
      </c>
      <c r="R20" s="49">
        <f t="shared" si="8"/>
        <v>160263</v>
      </c>
      <c r="S20" s="49">
        <f t="shared" si="8"/>
        <v>130115</v>
      </c>
      <c r="T20" s="50">
        <f t="shared" si="8"/>
        <v>134821</v>
      </c>
    </row>
    <row r="21" spans="2:20" s="39" customFormat="1" ht="21.75" thickBot="1">
      <c r="B21" s="33"/>
      <c r="C21" s="34" t="s">
        <v>25</v>
      </c>
      <c r="D21" s="35"/>
      <c r="E21" s="36">
        <f>SUM(E15:E20)</f>
        <v>588788.25099999877</v>
      </c>
      <c r="F21" s="36">
        <f>SUM(F15:F20)</f>
        <v>6954593.4439999983</v>
      </c>
      <c r="G21" s="36">
        <f t="shared" ref="G21:T21" si="9">SUM(G15:G20)</f>
        <v>2966366.7729999996</v>
      </c>
      <c r="H21" s="36">
        <f t="shared" si="9"/>
        <v>9674905.904000001</v>
      </c>
      <c r="I21" s="36">
        <f>SUM(I15:I20)</f>
        <v>-266327.51700000011</v>
      </c>
      <c r="J21" s="36">
        <f>SUM(J15:J20)+1</f>
        <v>1594406.4050000003</v>
      </c>
      <c r="K21" s="36">
        <f t="shared" ref="K21" si="10">SUM(K15:K20)</f>
        <v>364613.17399999988</v>
      </c>
      <c r="L21" s="36">
        <f t="shared" si="9"/>
        <v>1541615.1649999996</v>
      </c>
      <c r="M21" s="36">
        <f>SUM(M15:M20)</f>
        <v>46429926.10800001</v>
      </c>
      <c r="N21" s="36">
        <f t="shared" si="9"/>
        <v>132896443.84200001</v>
      </c>
      <c r="O21" s="36">
        <f t="shared" si="9"/>
        <v>66587967.464999996</v>
      </c>
      <c r="P21" s="36">
        <f t="shared" si="9"/>
        <v>133122625.25800002</v>
      </c>
      <c r="Q21" s="36">
        <f t="shared" si="9"/>
        <v>46752386.842000008</v>
      </c>
      <c r="R21" s="36">
        <f t="shared" si="9"/>
        <v>141445442.69100001</v>
      </c>
      <c r="S21" s="36">
        <f t="shared" si="9"/>
        <v>69918947.412</v>
      </c>
      <c r="T21" s="36">
        <f t="shared" si="9"/>
        <v>144339146.32700002</v>
      </c>
    </row>
    <row r="22" spans="2:20" s="39" customFormat="1">
      <c r="B22" s="51"/>
      <c r="C22" s="52" t="s">
        <v>26</v>
      </c>
      <c r="D22" s="53"/>
      <c r="E22" s="54">
        <f t="shared" ref="E22:T22" si="11">E14-E21</f>
        <v>2762166.1600490711</v>
      </c>
      <c r="F22" s="55">
        <f>F14-F21</f>
        <v>3762277.8973746002</v>
      </c>
      <c r="G22" s="55">
        <f t="shared" si="11"/>
        <v>320211.34762000153</v>
      </c>
      <c r="H22" s="56">
        <f>H14-H21-1</f>
        <v>720622.57080026902</v>
      </c>
      <c r="I22" s="54">
        <f t="shared" ref="I22" si="12">I14-I21</f>
        <v>978851.61687617621</v>
      </c>
      <c r="J22" s="55">
        <f>J14-J21</f>
        <v>712250.04257760011</v>
      </c>
      <c r="K22" s="55">
        <f t="shared" ref="K22" si="13">K14-K21</f>
        <v>638559.82658150012</v>
      </c>
      <c r="L22" s="56">
        <f>L14-L21</f>
        <v>1262623.89599188</v>
      </c>
      <c r="M22" s="54">
        <f t="shared" si="11"/>
        <v>-5704664.8160835207</v>
      </c>
      <c r="N22" s="55">
        <f>N14-N21</f>
        <v>-8102318.9588468075</v>
      </c>
      <c r="O22" s="55">
        <f t="shared" ref="O22" si="14">O14-O21</f>
        <v>-46166036.668249995</v>
      </c>
      <c r="P22" s="56">
        <f>P14-P21</f>
        <v>-9107891.3132860065</v>
      </c>
      <c r="Q22" s="54">
        <f t="shared" si="11"/>
        <v>-1963647.0391582698</v>
      </c>
      <c r="R22" s="55">
        <f t="shared" si="11"/>
        <v>-3627790.0188946128</v>
      </c>
      <c r="S22" s="55">
        <f t="shared" si="11"/>
        <v>-45207265.494048499</v>
      </c>
      <c r="T22" s="56">
        <f t="shared" si="11"/>
        <v>-7124643.8464938402</v>
      </c>
    </row>
    <row r="23" spans="2:20" s="25" customFormat="1">
      <c r="B23" s="19"/>
      <c r="C23" s="57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 s="25" customFormat="1">
      <c r="B24" s="19"/>
      <c r="C24" s="57" t="s">
        <v>27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 s="25" customFormat="1">
      <c r="B25" s="19"/>
      <c r="C25" s="20" t="s">
        <v>28</v>
      </c>
      <c r="D25" s="21"/>
      <c r="E25" s="48">
        <f>E22</f>
        <v>2762166.1600490711</v>
      </c>
      <c r="F25" s="23">
        <f t="shared" ref="F25:T25" si="15">F22</f>
        <v>3762277.8973746002</v>
      </c>
      <c r="G25" s="23">
        <f t="shared" si="15"/>
        <v>320211.34762000153</v>
      </c>
      <c r="H25" s="24">
        <f t="shared" si="15"/>
        <v>720622.57080026902</v>
      </c>
      <c r="I25" s="22">
        <f t="shared" si="15"/>
        <v>978851.61687617621</v>
      </c>
      <c r="J25" s="23">
        <f t="shared" si="15"/>
        <v>712250.04257760011</v>
      </c>
      <c r="K25" s="23">
        <f t="shared" si="15"/>
        <v>638559.82658150012</v>
      </c>
      <c r="L25" s="24">
        <f t="shared" si="15"/>
        <v>1262623.89599188</v>
      </c>
      <c r="M25" s="22">
        <f t="shared" si="15"/>
        <v>-5704664.8160835207</v>
      </c>
      <c r="N25" s="23">
        <f t="shared" si="15"/>
        <v>-8102318.9588468075</v>
      </c>
      <c r="O25" s="23">
        <f t="shared" si="15"/>
        <v>-46166036.668249995</v>
      </c>
      <c r="P25" s="24">
        <f t="shared" si="15"/>
        <v>-9107891.3132860065</v>
      </c>
      <c r="Q25" s="22">
        <f t="shared" si="15"/>
        <v>-1963647.0391582698</v>
      </c>
      <c r="R25" s="23">
        <f t="shared" si="15"/>
        <v>-3627790.0188946128</v>
      </c>
      <c r="S25" s="23">
        <f t="shared" si="15"/>
        <v>-45207265.494048499</v>
      </c>
      <c r="T25" s="24">
        <f t="shared" si="15"/>
        <v>-7124643.8464938402</v>
      </c>
    </row>
    <row r="26" spans="2:20" s="25" customFormat="1">
      <c r="B26" s="19"/>
      <c r="C26" s="20" t="s">
        <v>29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ref="Q26:T27" si="16">+E26+I26+M26</f>
        <v>0</v>
      </c>
      <c r="R26" s="23">
        <f t="shared" si="16"/>
        <v>0</v>
      </c>
      <c r="S26" s="23">
        <f t="shared" si="16"/>
        <v>0</v>
      </c>
      <c r="T26" s="24">
        <f t="shared" si="16"/>
        <v>0</v>
      </c>
    </row>
    <row r="27" spans="2:20" s="25" customFormat="1" ht="21.75" thickBot="1">
      <c r="B27" s="27"/>
      <c r="C27" s="28" t="s">
        <v>30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6"/>
        <v>0</v>
      </c>
      <c r="R27" s="30">
        <f t="shared" si="16"/>
        <v>0</v>
      </c>
      <c r="S27" s="30">
        <f t="shared" si="16"/>
        <v>0</v>
      </c>
      <c r="T27" s="31">
        <f t="shared" si="16"/>
        <v>0</v>
      </c>
    </row>
    <row r="28" spans="2:20" s="39" customFormat="1" ht="21.75" thickBot="1">
      <c r="B28" s="33"/>
      <c r="C28" s="34" t="s">
        <v>31</v>
      </c>
      <c r="D28" s="35"/>
      <c r="E28" s="36">
        <f>SUM(E25:E27)</f>
        <v>2762166.1600490711</v>
      </c>
      <c r="F28" s="37">
        <f t="shared" ref="F28" si="17">SUM(F25:F27)</f>
        <v>3762277.8973746002</v>
      </c>
      <c r="G28" s="37">
        <f>SUM(G25:G27)</f>
        <v>320211.34762000153</v>
      </c>
      <c r="H28" s="38">
        <f t="shared" ref="H28:T28" si="18">SUM(H25:H27)</f>
        <v>720622.57080026902</v>
      </c>
      <c r="I28" s="36">
        <f>SUM(I25:I27)</f>
        <v>978851.61687617621</v>
      </c>
      <c r="J28" s="37">
        <f t="shared" ref="J28" si="19">SUM(J25:J27)</f>
        <v>712250.04257760011</v>
      </c>
      <c r="K28" s="37">
        <f>SUM(K25:K27)</f>
        <v>638559.82658150012</v>
      </c>
      <c r="L28" s="38">
        <f t="shared" ref="L28" si="20">SUM(L25:L27)</f>
        <v>1262623.89599188</v>
      </c>
      <c r="M28" s="36">
        <f>SUM(M25:M27)</f>
        <v>-5704664.8160835207</v>
      </c>
      <c r="N28" s="37">
        <f t="shared" ref="N28" si="21">SUM(N25:N27)</f>
        <v>-8102318.9588468075</v>
      </c>
      <c r="O28" s="37">
        <f>SUM(O25:O27)</f>
        <v>-46166036.668249995</v>
      </c>
      <c r="P28" s="38">
        <f t="shared" ref="P28" si="22">SUM(P25:P27)</f>
        <v>-9107891.3132860065</v>
      </c>
      <c r="Q28" s="36">
        <f t="shared" si="18"/>
        <v>-1963647.0391582698</v>
      </c>
      <c r="R28" s="37">
        <f t="shared" si="18"/>
        <v>-3627790.0188946128</v>
      </c>
      <c r="S28" s="37">
        <f t="shared" si="18"/>
        <v>-45207265.494048499</v>
      </c>
      <c r="T28" s="38">
        <f t="shared" si="18"/>
        <v>-7124643.8464938402</v>
      </c>
    </row>
    <row r="29" spans="2:20">
      <c r="E29" s="58"/>
      <c r="G29" s="58"/>
      <c r="I29" s="58"/>
      <c r="K29" s="58"/>
      <c r="M29" s="58"/>
      <c r="O29" s="58"/>
    </row>
    <row r="30" spans="2:20">
      <c r="C30" s="59" t="s">
        <v>32</v>
      </c>
      <c r="D30" s="59"/>
      <c r="E30" s="59"/>
      <c r="F30" s="59"/>
      <c r="G30" s="59"/>
    </row>
    <row r="31" spans="2:20">
      <c r="C31" s="59" t="s">
        <v>33</v>
      </c>
      <c r="D31" s="59"/>
      <c r="E31" s="59"/>
      <c r="F31" s="59"/>
      <c r="G31" s="59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2017-07-06T13:09:25Z</dcterms:created>
  <dcterms:modified xsi:type="dcterms:W3CDTF">2017-07-06T13:11:36Z</dcterms:modified>
</cp:coreProperties>
</file>