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4 PRE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D16" i="1"/>
  <c r="BN16" s="1"/>
  <c r="AC16"/>
  <c r="BM16" s="1"/>
  <c r="AB16"/>
  <c r="BL16" s="1"/>
  <c r="AA16"/>
  <c r="BK16" s="1"/>
  <c r="R16"/>
  <c r="BR16" s="1"/>
  <c r="Q16"/>
  <c r="BQ16" s="1"/>
  <c r="P16"/>
  <c r="BP16" s="1"/>
  <c r="O16"/>
  <c r="BO16" s="1"/>
  <c r="AD14"/>
  <c r="BN14" s="1"/>
  <c r="AC14"/>
  <c r="BM14" s="1"/>
  <c r="AB14"/>
  <c r="BL14" s="1"/>
  <c r="AA14"/>
  <c r="BK14" s="1"/>
  <c r="R14"/>
  <c r="BR14" s="1"/>
  <c r="Q14"/>
  <c r="BQ14" s="1"/>
  <c r="P14"/>
  <c r="BP14" s="1"/>
  <c r="O14"/>
  <c r="BO14" s="1"/>
  <c r="BJ13"/>
  <c r="BJ15" s="1"/>
  <c r="BJ17" s="1"/>
  <c r="BI13"/>
  <c r="BI15" s="1"/>
  <c r="BI17" s="1"/>
  <c r="BH13"/>
  <c r="BH15" s="1"/>
  <c r="BH17" s="1"/>
  <c r="BG13"/>
  <c r="BG15" s="1"/>
  <c r="BG17" s="1"/>
  <c r="BF13"/>
  <c r="BF15" s="1"/>
  <c r="BF17" s="1"/>
  <c r="BE13"/>
  <c r="BE15" s="1"/>
  <c r="BE17" s="1"/>
  <c r="BD13"/>
  <c r="BD15" s="1"/>
  <c r="BD17" s="1"/>
  <c r="BC13"/>
  <c r="BC15" s="1"/>
  <c r="BC17" s="1"/>
  <c r="BB13"/>
  <c r="BB15" s="1"/>
  <c r="BB17" s="1"/>
  <c r="BA13"/>
  <c r="BA15" s="1"/>
  <c r="BA17" s="1"/>
  <c r="AZ13"/>
  <c r="AZ15" s="1"/>
  <c r="AZ17" s="1"/>
  <c r="AY13"/>
  <c r="AY15" s="1"/>
  <c r="AY17" s="1"/>
  <c r="AX13"/>
  <c r="AX15" s="1"/>
  <c r="AX17" s="1"/>
  <c r="AW13"/>
  <c r="AW15" s="1"/>
  <c r="AW17" s="1"/>
  <c r="AV13"/>
  <c r="AV15" s="1"/>
  <c r="AV17" s="1"/>
  <c r="AU13"/>
  <c r="AU15" s="1"/>
  <c r="AU17" s="1"/>
  <c r="AT13"/>
  <c r="AT15" s="1"/>
  <c r="AT17" s="1"/>
  <c r="AS13"/>
  <c r="AS15" s="1"/>
  <c r="AS17" s="1"/>
  <c r="AR13"/>
  <c r="AR15" s="1"/>
  <c r="AR17" s="1"/>
  <c r="AQ13"/>
  <c r="AQ15" s="1"/>
  <c r="AQ17" s="1"/>
  <c r="AP13"/>
  <c r="AP15" s="1"/>
  <c r="AP17" s="1"/>
  <c r="AO13"/>
  <c r="AO15" s="1"/>
  <c r="AO17" s="1"/>
  <c r="AN13"/>
  <c r="AN15" s="1"/>
  <c r="AN17" s="1"/>
  <c r="AM13"/>
  <c r="AM15" s="1"/>
  <c r="AM17" s="1"/>
  <c r="AL13"/>
  <c r="AL15" s="1"/>
  <c r="AL17" s="1"/>
  <c r="AK13"/>
  <c r="AK15" s="1"/>
  <c r="AK17" s="1"/>
  <c r="AJ13"/>
  <c r="AJ15" s="1"/>
  <c r="AJ17" s="1"/>
  <c r="AI13"/>
  <c r="AI15" s="1"/>
  <c r="AI17" s="1"/>
  <c r="AH13"/>
  <c r="AH15" s="1"/>
  <c r="AH17" s="1"/>
  <c r="AG13"/>
  <c r="AG15" s="1"/>
  <c r="AG17" s="1"/>
  <c r="AF13"/>
  <c r="AF15" s="1"/>
  <c r="AF17" s="1"/>
  <c r="AE13"/>
  <c r="AE15" s="1"/>
  <c r="AE17" s="1"/>
  <c r="Z13"/>
  <c r="Z15" s="1"/>
  <c r="Z17" s="1"/>
  <c r="Y13"/>
  <c r="Y15" s="1"/>
  <c r="Y17" s="1"/>
  <c r="X13"/>
  <c r="X15" s="1"/>
  <c r="X17" s="1"/>
  <c r="W13"/>
  <c r="W15" s="1"/>
  <c r="W17" s="1"/>
  <c r="V13"/>
  <c r="V15" s="1"/>
  <c r="V17" s="1"/>
  <c r="U13"/>
  <c r="U15" s="1"/>
  <c r="U17" s="1"/>
  <c r="T13"/>
  <c r="T15" s="1"/>
  <c r="T17" s="1"/>
  <c r="S13"/>
  <c r="S15" s="1"/>
  <c r="S17" s="1"/>
  <c r="N13"/>
  <c r="N15" s="1"/>
  <c r="N17" s="1"/>
  <c r="M13"/>
  <c r="M15" s="1"/>
  <c r="M17" s="1"/>
  <c r="L13"/>
  <c r="L15" s="1"/>
  <c r="L17" s="1"/>
  <c r="K13"/>
  <c r="K15" s="1"/>
  <c r="K17" s="1"/>
  <c r="J13"/>
  <c r="J15" s="1"/>
  <c r="J17" s="1"/>
  <c r="I13"/>
  <c r="I15" s="1"/>
  <c r="I17" s="1"/>
  <c r="H13"/>
  <c r="H15" s="1"/>
  <c r="H17" s="1"/>
  <c r="G13"/>
  <c r="G15" s="1"/>
  <c r="G17" s="1"/>
  <c r="F13"/>
  <c r="F15" s="1"/>
  <c r="F17" s="1"/>
  <c r="E13"/>
  <c r="E15" s="1"/>
  <c r="E17" s="1"/>
  <c r="D13"/>
  <c r="D15" s="1"/>
  <c r="D17" s="1"/>
  <c r="C13"/>
  <c r="C15" s="1"/>
  <c r="C17" s="1"/>
  <c r="AD12"/>
  <c r="BN12" s="1"/>
  <c r="AC12"/>
  <c r="BM12" s="1"/>
  <c r="AB12"/>
  <c r="BL12" s="1"/>
  <c r="AA12"/>
  <c r="BK12" s="1"/>
  <c r="R12"/>
  <c r="BR12" s="1"/>
  <c r="Q12"/>
  <c r="BQ12" s="1"/>
  <c r="P12"/>
  <c r="BP12" s="1"/>
  <c r="O12"/>
  <c r="BO12" s="1"/>
  <c r="AD11"/>
  <c r="BN11" s="1"/>
  <c r="AC11"/>
  <c r="BM11" s="1"/>
  <c r="AB11"/>
  <c r="BL11" s="1"/>
  <c r="AA11"/>
  <c r="BK11" s="1"/>
  <c r="R11"/>
  <c r="BR11" s="1"/>
  <c r="Q11"/>
  <c r="BQ11" s="1"/>
  <c r="P11"/>
  <c r="BP11" s="1"/>
  <c r="O11"/>
  <c r="AD10"/>
  <c r="AD13" s="1"/>
  <c r="AD15" s="1"/>
  <c r="AD17" s="1"/>
  <c r="AC10"/>
  <c r="AC13" s="1"/>
  <c r="AC15" s="1"/>
  <c r="AC17" s="1"/>
  <c r="AB10"/>
  <c r="AB13" s="1"/>
  <c r="AB15" s="1"/>
  <c r="AB17" s="1"/>
  <c r="AA10"/>
  <c r="AA13" s="1"/>
  <c r="AA15" s="1"/>
  <c r="AA17" s="1"/>
  <c r="R10"/>
  <c r="R13" s="1"/>
  <c r="R15" s="1"/>
  <c r="R17" s="1"/>
  <c r="Q10"/>
  <c r="Q13" s="1"/>
  <c r="Q15" s="1"/>
  <c r="Q17" s="1"/>
  <c r="P10"/>
  <c r="P13" s="1"/>
  <c r="P15" s="1"/>
  <c r="P17" s="1"/>
  <c r="O10"/>
  <c r="O13" s="1"/>
  <c r="O15" s="1"/>
  <c r="O17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O11" l="1"/>
  <c r="BN10"/>
  <c r="BN13" s="1"/>
  <c r="BN15" s="1"/>
  <c r="BN17" s="1"/>
  <c r="BM10"/>
  <c r="BM13" s="1"/>
  <c r="BM15" s="1"/>
  <c r="BM17" s="1"/>
  <c r="BL10"/>
  <c r="BL13" s="1"/>
  <c r="BL15" s="1"/>
  <c r="BL17" s="1"/>
  <c r="BK10"/>
  <c r="BK13" s="1"/>
  <c r="BK15" s="1"/>
  <c r="BK17" s="1"/>
  <c r="BO10" l="1"/>
  <c r="BO13" s="1"/>
  <c r="BO15" s="1"/>
  <c r="BO17" s="1"/>
  <c r="BQ10"/>
  <c r="BQ13" s="1"/>
  <c r="BQ15" s="1"/>
  <c r="BQ17" s="1"/>
  <c r="BP10"/>
  <c r="BP13" s="1"/>
  <c r="BP15" s="1"/>
  <c r="BP17" s="1"/>
  <c r="BR10"/>
  <c r="BR13" s="1"/>
  <c r="BR15" s="1"/>
  <c r="BR17" s="1"/>
</calcChain>
</file>

<file path=xl/sharedStrings.xml><?xml version="1.0" encoding="utf-8"?>
<sst xmlns="http://schemas.openxmlformats.org/spreadsheetml/2006/main" count="34" uniqueCount="31">
  <si>
    <t>NATIONAL INSURANCE COMPANY LIMITED</t>
  </si>
  <si>
    <t>CIN: U10200WB1906GOI001713</t>
  </si>
  <si>
    <t>FORM NL-4 PREMIUM SCHEDULE</t>
  </si>
  <si>
    <t>(IN Rs. '000)</t>
  </si>
  <si>
    <t>PARTICULARS</t>
  </si>
  <si>
    <t>FIRE BUSINESS</t>
  </si>
  <si>
    <t>MARINE CARGO</t>
  </si>
  <si>
    <t>MARINE HULL</t>
  </si>
  <si>
    <t>TOTAL MARINE</t>
  </si>
  <si>
    <t>MOTOR OD</t>
  </si>
  <si>
    <t>MOTOR TP</t>
  </si>
  <si>
    <t>TOTAL MOTOR</t>
  </si>
  <si>
    <t>HEALTH</t>
  </si>
  <si>
    <t>PUBLICLIABILITY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</si>
  <si>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</si>
  <si>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</si>
  <si>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</si>
  <si>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</si>
  <si>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</si>
  <si>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</si>
  <si>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</si>
  <si>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</t>
  </si>
  <si>
    <t>Premium from direct business written net of Service Tax</t>
  </si>
  <si>
    <t>Add: Premium on Reinsurance accepted</t>
  </si>
  <si>
    <t>Adjustment for change in reserve for unexpired risks (On Gross direct and reins. Accepted)</t>
  </si>
  <si>
    <t>GROSS EARNED PREMIUM</t>
  </si>
  <si>
    <t>Less: Premium on Reinsurance ceded</t>
  </si>
  <si>
    <t>NET PREMIUM</t>
  </si>
  <si>
    <t>Adjustment for change in reserve for unexpired risks (On Reins. Ceded)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</si>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</sst>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49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2" fillId="0" borderId="0" xfId="0" applyFont="1" applyFill="1"/>
    <xf numFmtId="0" fontId="2" fillId="0" borderId="5" xfId="0" applyFont="1" applyFill="1" applyBorder="1" applyAlignment="1">
      <alignment wrapText="1"/>
    </xf>
    <xf numFmtId="0" fontId="6" fillId="0" borderId="5" xfId="0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0" fontId="6" fillId="0" borderId="0" xfId="0" applyFont="1" applyFill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31.03.2017</v>
          </cell>
          <cell r="D1" t="str">
            <v>31 MARCH 2017</v>
          </cell>
          <cell r="E1" t="str">
            <v>31.03.2016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B1:BU19"/>
  <sheetViews>
    <sheetView showGridLines="0" showZeros="0" tabSelected="1" workbookViewId="0">
      <selection activeCell="B6" sqref="B6:BR6"/>
    </sheetView>
  </sheetViews>
  <sheetFormatPr defaultColWidth="9.140625" defaultRowHeight="21"/>
  <cols>
    <col min="1" max="1" width="4.5703125" style="2" customWidth="1"/>
    <col min="2" max="2" width="57" style="2" customWidth="1"/>
    <col min="3" max="70" width="17.7109375" style="2" customWidth="1"/>
    <col min="71" max="71" width="3.7109375" style="2" customWidth="1"/>
    <col min="72" max="72" width="3.42578125" style="2" customWidth="1"/>
    <col min="73" max="73" width="16.7109375" style="2" bestFit="1" customWidth="1"/>
    <col min="74" max="16384" width="9.140625" style="2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</row>
    <row r="5" spans="2:73" ht="22.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U5" s="5"/>
    </row>
    <row r="6" spans="2:73">
      <c r="B6" s="6" t="str">
        <f>"Premium Earned (Net) for the period ended "&amp;[1]INDEX!D1</f>
        <v>Premium Earned (Net) for the period ended 31 MARCH 2017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</row>
    <row r="7" spans="2:73" ht="21.75" thickBot="1">
      <c r="B7" s="7"/>
      <c r="C7" s="7"/>
      <c r="D7" s="7"/>
      <c r="E7" s="7"/>
      <c r="F7" s="8" t="s">
        <v>3</v>
      </c>
      <c r="G7" s="8"/>
      <c r="H7" s="8"/>
      <c r="I7" s="8"/>
      <c r="J7" s="8"/>
      <c r="K7" s="8"/>
      <c r="L7" s="8"/>
      <c r="M7" s="8"/>
      <c r="N7" s="8"/>
      <c r="O7" s="7"/>
      <c r="P7" s="7"/>
      <c r="Q7" s="7"/>
      <c r="R7" s="8" t="s">
        <v>3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7"/>
      <c r="AZ7" s="7"/>
      <c r="BA7" s="7"/>
      <c r="BB7" s="8" t="s">
        <v>3</v>
      </c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7"/>
      <c r="BP7" s="7"/>
      <c r="BQ7" s="7"/>
      <c r="BR7" s="8" t="s">
        <v>3</v>
      </c>
    </row>
    <row r="8" spans="2:73">
      <c r="B8" s="9" t="s">
        <v>4</v>
      </c>
      <c r="C8" s="10" t="s">
        <v>5</v>
      </c>
      <c r="D8" s="11"/>
      <c r="E8" s="11"/>
      <c r="F8" s="12"/>
      <c r="G8" s="10" t="s">
        <v>6</v>
      </c>
      <c r="H8" s="11"/>
      <c r="I8" s="11"/>
      <c r="J8" s="12"/>
      <c r="K8" s="10" t="s">
        <v>7</v>
      </c>
      <c r="L8" s="11"/>
      <c r="M8" s="11"/>
      <c r="N8" s="12"/>
      <c r="O8" s="10" t="s">
        <v>8</v>
      </c>
      <c r="P8" s="11"/>
      <c r="Q8" s="11"/>
      <c r="R8" s="12"/>
      <c r="S8" s="10" t="s">
        <v>9</v>
      </c>
      <c r="T8" s="11"/>
      <c r="U8" s="11"/>
      <c r="V8" s="12"/>
      <c r="W8" s="10" t="s">
        <v>10</v>
      </c>
      <c r="X8" s="11"/>
      <c r="Y8" s="11"/>
      <c r="Z8" s="12"/>
      <c r="AA8" s="10" t="s">
        <v>11</v>
      </c>
      <c r="AB8" s="11"/>
      <c r="AC8" s="11"/>
      <c r="AD8" s="12"/>
      <c r="AE8" s="10" t="s">
        <v>12</v>
      </c>
      <c r="AF8" s="11"/>
      <c r="AG8" s="11"/>
      <c r="AH8" s="12"/>
      <c r="AI8" s="10" t="s">
        <v>13</v>
      </c>
      <c r="AJ8" s="11"/>
      <c r="AK8" s="11"/>
      <c r="AL8" s="12"/>
      <c r="AM8" s="10" t="s">
        <v>14</v>
      </c>
      <c r="AN8" s="11"/>
      <c r="AO8" s="11"/>
      <c r="AP8" s="12"/>
      <c r="AQ8" s="10" t="s">
        <v>15</v>
      </c>
      <c r="AR8" s="11"/>
      <c r="AS8" s="11"/>
      <c r="AT8" s="12"/>
      <c r="AU8" s="10" t="s">
        <v>16</v>
      </c>
      <c r="AV8" s="11"/>
      <c r="AW8" s="11"/>
      <c r="AX8" s="12"/>
      <c r="AY8" s="10" t="s">
        <v>17</v>
      </c>
      <c r="AZ8" s="11"/>
      <c r="BA8" s="11"/>
      <c r="BB8" s="12"/>
      <c r="BC8" s="10" t="s">
        <v>18</v>
      </c>
      <c r="BD8" s="11"/>
      <c r="BE8" s="11"/>
      <c r="BF8" s="12"/>
      <c r="BG8" s="10" t="s">
        <v>19</v>
      </c>
      <c r="BH8" s="11"/>
      <c r="BI8" s="11"/>
      <c r="BJ8" s="12"/>
      <c r="BK8" s="10" t="s">
        <v>20</v>
      </c>
      <c r="BL8" s="11"/>
      <c r="BM8" s="11"/>
      <c r="BN8" s="12"/>
      <c r="BO8" s="10" t="s">
        <v>21</v>
      </c>
      <c r="BP8" s="11"/>
      <c r="BQ8" s="11"/>
      <c r="BR8" s="12"/>
    </row>
    <row r="9" spans="2:73" ht="63">
      <c r="B9" s="13"/>
      <c r="C9" s="14" t="str">
        <f>"For the Quarter ended " &amp;[1]INDEX!$C$1</f>
        <v>For the Quarter ended 31.03.2017</v>
      </c>
      <c r="D9" s="15" t="str">
        <f>"Upto the Quarter ended " &amp;[1]INDEX!$C$1</f>
        <v>Upto the Quarter ended 31.03.2017</v>
      </c>
      <c r="E9" s="15" t="str">
        <f>"For the Quarter ended " &amp;[1]INDEX!$E$1</f>
        <v>For the Quarter ended 31.03.2016</v>
      </c>
      <c r="F9" s="16" t="str">
        <f>"Upto the Quarter ended " &amp;[1]INDEX!$E$1</f>
        <v>Upto the Quarter ended 31.03.2016</v>
      </c>
      <c r="G9" s="14" t="str">
        <f>"For the Quarter ended " &amp;[1]INDEX!$C$1</f>
        <v>For the Quarter ended 31.03.2017</v>
      </c>
      <c r="H9" s="15" t="str">
        <f>"Upto the Quarter ended " &amp;[1]INDEX!$C$1</f>
        <v>Upto the Quarter ended 31.03.2017</v>
      </c>
      <c r="I9" s="15" t="str">
        <f>"For the Quarter ended " &amp;[1]INDEX!$E$1</f>
        <v>For the Quarter ended 31.03.2016</v>
      </c>
      <c r="J9" s="16" t="str">
        <f>"Upto the Quarter ended " &amp;[1]INDEX!$E$1</f>
        <v>Upto the Quarter ended 31.03.2016</v>
      </c>
      <c r="K9" s="14" t="str">
        <f>"For the Quarter ended " &amp;[1]INDEX!$C$1</f>
        <v>For the Quarter ended 31.03.2017</v>
      </c>
      <c r="L9" s="15" t="str">
        <f>"Upto the Quarter ended " &amp;[1]INDEX!$C$1</f>
        <v>Upto the Quarter ended 31.03.2017</v>
      </c>
      <c r="M9" s="15" t="str">
        <f>"For the Quarter ended " &amp;[1]INDEX!$E$1</f>
        <v>For the Quarter ended 31.03.2016</v>
      </c>
      <c r="N9" s="16" t="str">
        <f>"Upto the Quarter ended " &amp;[1]INDEX!$E$1</f>
        <v>Upto the Quarter ended 31.03.2016</v>
      </c>
      <c r="O9" s="14" t="str">
        <f>"For the Quarter ended " &amp;[1]INDEX!$C$1</f>
        <v>For the Quarter ended 31.03.2017</v>
      </c>
      <c r="P9" s="15" t="str">
        <f>"Upto the Quarter ended " &amp;[1]INDEX!$C$1</f>
        <v>Upto the Quarter ended 31.03.2017</v>
      </c>
      <c r="Q9" s="15" t="str">
        <f>"For the Quarter ended " &amp;[1]INDEX!$E$1</f>
        <v>For the Quarter ended 31.03.2016</v>
      </c>
      <c r="R9" s="16" t="str">
        <f>"Upto the Quarter ended " &amp;[1]INDEX!$E$1</f>
        <v>Upto the Quarter ended 31.03.2016</v>
      </c>
      <c r="S9" s="14" t="str">
        <f>"For the Quarter ended " &amp;[1]INDEX!$C$1</f>
        <v>For the Quarter ended 31.03.2017</v>
      </c>
      <c r="T9" s="15" t="str">
        <f>"Upto the Quarter ended " &amp;[1]INDEX!$C$1</f>
        <v>Upto the Quarter ended 31.03.2017</v>
      </c>
      <c r="U9" s="15" t="str">
        <f>"For the Quarter ended " &amp;[1]INDEX!$E$1</f>
        <v>For the Quarter ended 31.03.2016</v>
      </c>
      <c r="V9" s="16" t="str">
        <f>"Upto the Quarter ended " &amp;[1]INDEX!$E$1</f>
        <v>Upto the Quarter ended 31.03.2016</v>
      </c>
      <c r="W9" s="14" t="str">
        <f>"For the Quarter ended " &amp;[1]INDEX!$C$1</f>
        <v>For the Quarter ended 31.03.2017</v>
      </c>
      <c r="X9" s="15" t="str">
        <f>"Upto the Quarter ended " &amp;[1]INDEX!$C$1</f>
        <v>Upto the Quarter ended 31.03.2017</v>
      </c>
      <c r="Y9" s="15" t="str">
        <f>"For the Quarter ended " &amp;[1]INDEX!$E$1</f>
        <v>For the Quarter ended 31.03.2016</v>
      </c>
      <c r="Z9" s="16" t="str">
        <f>"Upto the Quarter ended " &amp;[1]INDEX!$E$1</f>
        <v>Upto the Quarter ended 31.03.2016</v>
      </c>
      <c r="AA9" s="14" t="str">
        <f>"For the Quarter ended " &amp;[1]INDEX!$C$1</f>
        <v>For the Quarter ended 31.03.2017</v>
      </c>
      <c r="AB9" s="15" t="str">
        <f>"Upto the Quarter ended " &amp;[1]INDEX!$C$1</f>
        <v>Upto the Quarter ended 31.03.2017</v>
      </c>
      <c r="AC9" s="15" t="str">
        <f>"For the Quarter ended " &amp;[1]INDEX!$E$1</f>
        <v>For the Quarter ended 31.03.2016</v>
      </c>
      <c r="AD9" s="16" t="str">
        <f>"Upto the Quarter ended " &amp;[1]INDEX!$E$1</f>
        <v>Upto the Quarter ended 31.03.2016</v>
      </c>
      <c r="AE9" s="14" t="str">
        <f>"For the Quarter ended " &amp;[1]INDEX!$C$1</f>
        <v>For the Quarter ended 31.03.2017</v>
      </c>
      <c r="AF9" s="15" t="str">
        <f>"Upto the Quarter ended " &amp;[1]INDEX!$C$1</f>
        <v>Upto the Quarter ended 31.03.2017</v>
      </c>
      <c r="AG9" s="15" t="str">
        <f>"For the Quarter ended " &amp;[1]INDEX!$E$1</f>
        <v>For the Quarter ended 31.03.2016</v>
      </c>
      <c r="AH9" s="16" t="str">
        <f>"Upto the Quarter ended " &amp;[1]INDEX!$E$1</f>
        <v>Upto the Quarter ended 31.03.2016</v>
      </c>
      <c r="AI9" s="14" t="str">
        <f>"For the Quarter ended " &amp;[1]INDEX!$C$1</f>
        <v>For the Quarter ended 31.03.2017</v>
      </c>
      <c r="AJ9" s="15" t="str">
        <f>"Upto the Quarter ended " &amp;[1]INDEX!$C$1</f>
        <v>Upto the Quarter ended 31.03.2017</v>
      </c>
      <c r="AK9" s="15" t="str">
        <f>"For the Quarter ended " &amp;[1]INDEX!$E$1</f>
        <v>For the Quarter ended 31.03.2016</v>
      </c>
      <c r="AL9" s="16" t="str">
        <f>"Upto the Quarter ended " &amp;[1]INDEX!$E$1</f>
        <v>Upto the Quarter ended 31.03.2016</v>
      </c>
      <c r="AM9" s="14" t="str">
        <f>"For the Quarter ended " &amp;[1]INDEX!$C$1</f>
        <v>For the Quarter ended 31.03.2017</v>
      </c>
      <c r="AN9" s="15" t="str">
        <f>"Upto the Quarter ended " &amp;[1]INDEX!$C$1</f>
        <v>Upto the Quarter ended 31.03.2017</v>
      </c>
      <c r="AO9" s="15" t="str">
        <f>"For the Quarter ended " &amp;[1]INDEX!$E$1</f>
        <v>For the Quarter ended 31.03.2016</v>
      </c>
      <c r="AP9" s="16" t="str">
        <f>"Upto the Quarter ended " &amp;[1]INDEX!$E$1</f>
        <v>Upto the Quarter ended 31.03.2016</v>
      </c>
      <c r="AQ9" s="14" t="str">
        <f>"For the Quarter ended " &amp;[1]INDEX!$C$1</f>
        <v>For the Quarter ended 31.03.2017</v>
      </c>
      <c r="AR9" s="15" t="str">
        <f>"Upto the Quarter ended " &amp;[1]INDEX!$C$1</f>
        <v>Upto the Quarter ended 31.03.2017</v>
      </c>
      <c r="AS9" s="15" t="str">
        <f>"For the Quarter ended " &amp;[1]INDEX!$E$1</f>
        <v>For the Quarter ended 31.03.2016</v>
      </c>
      <c r="AT9" s="16" t="str">
        <f>"Upto the Quarter ended " &amp;[1]INDEX!$E$1</f>
        <v>Upto the Quarter ended 31.03.2016</v>
      </c>
      <c r="AU9" s="14" t="str">
        <f>"For the Quarter ended " &amp;[1]INDEX!$C$1</f>
        <v>For the Quarter ended 31.03.2017</v>
      </c>
      <c r="AV9" s="15" t="str">
        <f>"Upto the Quarter ended " &amp;[1]INDEX!$C$1</f>
        <v>Upto the Quarter ended 31.03.2017</v>
      </c>
      <c r="AW9" s="15" t="str">
        <f>"For the Quarter ended " &amp;[1]INDEX!$E$1</f>
        <v>For the Quarter ended 31.03.2016</v>
      </c>
      <c r="AX9" s="16" t="str">
        <f>"Upto the Quarter ended " &amp;[1]INDEX!$E$1</f>
        <v>Upto the Quarter ended 31.03.2016</v>
      </c>
      <c r="AY9" s="14" t="str">
        <f>"For the Quarter ended " &amp;[1]INDEX!$C$1</f>
        <v>For the Quarter ended 31.03.2017</v>
      </c>
      <c r="AZ9" s="15" t="str">
        <f>"Upto the Quarter ended " &amp;[1]INDEX!$C$1</f>
        <v>Upto the Quarter ended 31.03.2017</v>
      </c>
      <c r="BA9" s="15" t="str">
        <f>"For the Quarter ended " &amp;[1]INDEX!$E$1</f>
        <v>For the Quarter ended 31.03.2016</v>
      </c>
      <c r="BB9" s="16" t="str">
        <f>"Upto the Quarter ended " &amp;[1]INDEX!$E$1</f>
        <v>Upto the Quarter ended 31.03.2016</v>
      </c>
      <c r="BC9" s="14" t="str">
        <f>"For the Quarter ended " &amp;[1]INDEX!$C$1</f>
        <v>For the Quarter ended 31.03.2017</v>
      </c>
      <c r="BD9" s="15" t="str">
        <f>"Upto the Quarter ended " &amp;[1]INDEX!$C$1</f>
        <v>Upto the Quarter ended 31.03.2017</v>
      </c>
      <c r="BE9" s="15" t="str">
        <f>"For the Quarter ended " &amp;[1]INDEX!$E$1</f>
        <v>For the Quarter ended 31.03.2016</v>
      </c>
      <c r="BF9" s="16" t="str">
        <f>"Upto the Quarter ended " &amp;[1]INDEX!$E$1</f>
        <v>Upto the Quarter ended 31.03.2016</v>
      </c>
      <c r="BG9" s="14" t="str">
        <f>"For the Quarter ended " &amp;[1]INDEX!$C$1</f>
        <v>For the Quarter ended 31.03.2017</v>
      </c>
      <c r="BH9" s="15" t="str">
        <f>"Upto the Quarter ended " &amp;[1]INDEX!$C$1</f>
        <v>Upto the Quarter ended 31.03.2017</v>
      </c>
      <c r="BI9" s="15" t="str">
        <f>"For the Quarter ended " &amp;[1]INDEX!$E$1</f>
        <v>For the Quarter ended 31.03.2016</v>
      </c>
      <c r="BJ9" s="16" t="str">
        <f>"Upto the Quarter ended " &amp;[1]INDEX!$E$1</f>
        <v>Upto the Quarter ended 31.03.2016</v>
      </c>
      <c r="BK9" s="14" t="str">
        <f>"For the Quarter ended " &amp;[1]INDEX!$C$1</f>
        <v>For the Quarter ended 31.03.2017</v>
      </c>
      <c r="BL9" s="15" t="str">
        <f>"Upto the Quarter ended " &amp;[1]INDEX!$C$1</f>
        <v>Upto the Quarter ended 31.03.2017</v>
      </c>
      <c r="BM9" s="15" t="str">
        <f>"For the Quarter ended " &amp;[1]INDEX!$E$1</f>
        <v>For the Quarter ended 31.03.2016</v>
      </c>
      <c r="BN9" s="16" t="str">
        <f>"Upto the Quarter ended " &amp;[1]INDEX!$E$1</f>
        <v>Upto the Quarter ended 31.03.2016</v>
      </c>
      <c r="BO9" s="14" t="str">
        <f>"For the Quarter ended " &amp;[1]INDEX!$C$1</f>
        <v>For the Quarter ended 31.03.2017</v>
      </c>
      <c r="BP9" s="15" t="str">
        <f>"Upto the Quarter ended " &amp;[1]INDEX!$C$1</f>
        <v>Upto the Quarter ended 31.03.2017</v>
      </c>
      <c r="BQ9" s="15" t="str">
        <f>"For the Quarter ended " &amp;[1]INDEX!$E$1</f>
        <v>For the Quarter ended 31.03.2016</v>
      </c>
      <c r="BR9" s="16" t="str">
        <f>"Upto the Quarter ended " &amp;[1]INDEX!$E$1</f>
        <v>Upto the Quarter ended 31.03.2016</v>
      </c>
    </row>
    <row r="10" spans="2:73" s="21" customFormat="1">
      <c r="B10" s="17" t="s">
        <v>22</v>
      </c>
      <c r="C10" s="18">
        <v>2266083.8156285351</v>
      </c>
      <c r="D10" s="19">
        <v>9270219.181991199</v>
      </c>
      <c r="E10" s="19">
        <v>2507532.8693695413</v>
      </c>
      <c r="F10" s="20">
        <v>9091508.3746501412</v>
      </c>
      <c r="G10" s="18">
        <v>407160.54827673198</v>
      </c>
      <c r="H10" s="19">
        <v>1644086.8548832</v>
      </c>
      <c r="I10" s="19">
        <v>449917.08658150001</v>
      </c>
      <c r="J10" s="20">
        <v>1790702.45299188</v>
      </c>
      <c r="K10" s="18">
        <v>110622.35700000008</v>
      </c>
      <c r="L10" s="19">
        <v>762662.47600000002</v>
      </c>
      <c r="M10" s="19">
        <v>172402.93500000006</v>
      </c>
      <c r="N10" s="20">
        <v>844107.74600000004</v>
      </c>
      <c r="O10" s="18">
        <f>G10+K10</f>
        <v>517782.90527673205</v>
      </c>
      <c r="P10" s="18">
        <f t="shared" ref="P10:R12" si="0">H10+L10</f>
        <v>2406749.3308832003</v>
      </c>
      <c r="Q10" s="18">
        <f t="shared" si="0"/>
        <v>622320.02158150007</v>
      </c>
      <c r="R10" s="18">
        <f t="shared" si="0"/>
        <v>2634810.1989918798</v>
      </c>
      <c r="S10" s="18">
        <v>7609505.6341297664</v>
      </c>
      <c r="T10" s="19">
        <v>25865609.290873598</v>
      </c>
      <c r="U10" s="19">
        <v>6604001.1793608032</v>
      </c>
      <c r="V10" s="20">
        <v>25852929.166768003</v>
      </c>
      <c r="W10" s="18">
        <v>11198915.097715627</v>
      </c>
      <c r="X10" s="19">
        <v>37485410.840069599</v>
      </c>
      <c r="Y10" s="19">
        <v>8545937.0487144031</v>
      </c>
      <c r="Z10" s="20">
        <v>30922418.218886003</v>
      </c>
      <c r="AA10" s="18">
        <f>S10+W10</f>
        <v>18808420.731845394</v>
      </c>
      <c r="AB10" s="19">
        <f>T10+X10</f>
        <v>63351020.130943194</v>
      </c>
      <c r="AC10" s="19">
        <f>U10+Y10</f>
        <v>15149938.228075206</v>
      </c>
      <c r="AD10" s="20">
        <f>V10+Z10</f>
        <v>56775347.385654002</v>
      </c>
      <c r="AE10" s="18">
        <v>14026145.971219778</v>
      </c>
      <c r="AF10" s="19">
        <v>47413624.681820802</v>
      </c>
      <c r="AG10" s="19">
        <v>10404577.722815275</v>
      </c>
      <c r="AH10" s="20">
        <v>40392618.211311996</v>
      </c>
      <c r="AI10" s="18">
        <v>77523.57279039995</v>
      </c>
      <c r="AJ10" s="19">
        <v>512918.90383039997</v>
      </c>
      <c r="AK10" s="19">
        <v>94558.369399999967</v>
      </c>
      <c r="AL10" s="20">
        <v>416167.11528799997</v>
      </c>
      <c r="AM10" s="18">
        <v>1064734.8340000003</v>
      </c>
      <c r="AN10" s="19">
        <v>3146861.16</v>
      </c>
      <c r="AO10" s="19">
        <v>622183.98900000006</v>
      </c>
      <c r="AP10" s="20">
        <v>2466244.4610000001</v>
      </c>
      <c r="AQ10" s="18">
        <v>90160.667374412064</v>
      </c>
      <c r="AR10" s="19">
        <v>608338.68932920008</v>
      </c>
      <c r="AS10" s="19">
        <v>218719.61051199993</v>
      </c>
      <c r="AT10" s="20">
        <v>757396.575694</v>
      </c>
      <c r="AU10" s="18">
        <v>688849.15951683628</v>
      </c>
      <c r="AV10" s="19">
        <v>2373357.2827448002</v>
      </c>
      <c r="AW10" s="19">
        <v>833854.65164312022</v>
      </c>
      <c r="AX10" s="20">
        <v>2647791.0609460003</v>
      </c>
      <c r="AY10" s="18">
        <v>127170.90309389599</v>
      </c>
      <c r="AZ10" s="19">
        <v>574057.13619680004</v>
      </c>
      <c r="BA10" s="19">
        <v>139615.53374999994</v>
      </c>
      <c r="BB10" s="20">
        <v>611374.42844399996</v>
      </c>
      <c r="BC10" s="18">
        <v>2508278.1359999999</v>
      </c>
      <c r="BD10" s="19">
        <v>8824142.5820000004</v>
      </c>
      <c r="BE10" s="19">
        <v>175189.45100000006</v>
      </c>
      <c r="BF10" s="20">
        <v>551874.88600000006</v>
      </c>
      <c r="BG10" s="18">
        <v>1018758.6073892806</v>
      </c>
      <c r="BH10" s="19">
        <v>4342314.7035388006</v>
      </c>
      <c r="BI10" s="19">
        <v>1073634.6528106998</v>
      </c>
      <c r="BJ10" s="20">
        <v>3844635.2295419998</v>
      </c>
      <c r="BK10" s="18">
        <f>AA10+AE10+AI10+AM10+AQ10+AU10+AY10+BC10+BG10</f>
        <v>38410042.583229989</v>
      </c>
      <c r="BL10" s="19">
        <f>AB10+AF10+AJ10+AN10+AR10+AV10+AZ10+BD10+BH10</f>
        <v>131146635.270404</v>
      </c>
      <c r="BM10" s="19">
        <f>AC10+AG10+AK10+AO10+AS10+AW10+BA10+BE10+BI10</f>
        <v>28712272.209006302</v>
      </c>
      <c r="BN10" s="20">
        <f>AD10+AH10+AL10+AP10+AT10+AX10+BB10+BF10+BJ10</f>
        <v>108463449.35388</v>
      </c>
      <c r="BO10" s="18">
        <f>C10+O10+BK10</f>
        <v>41193909.304135256</v>
      </c>
      <c r="BP10" s="19">
        <f>D10+P10+BL10</f>
        <v>142823603.78327841</v>
      </c>
      <c r="BQ10" s="19">
        <f>E10+Q10+BM10</f>
        <v>31842125.099957343</v>
      </c>
      <c r="BR10" s="20">
        <f>F10+R10+BN10</f>
        <v>120189767.92752202</v>
      </c>
    </row>
    <row r="11" spans="2:73" s="21" customFormat="1">
      <c r="B11" s="17" t="s">
        <v>23</v>
      </c>
      <c r="C11" s="18">
        <v>368313.02237698785</v>
      </c>
      <c r="D11" s="19">
        <v>1604513.3453011999</v>
      </c>
      <c r="E11" s="19">
        <v>341810.56227726</v>
      </c>
      <c r="F11" s="20">
        <v>1576610.0082950799</v>
      </c>
      <c r="G11" s="18">
        <v>5027.6298749600028</v>
      </c>
      <c r="H11" s="19">
        <v>18272.071758400001</v>
      </c>
      <c r="I11" s="19">
        <v>4919.6309999999994</v>
      </c>
      <c r="J11" s="20">
        <v>15658.195</v>
      </c>
      <c r="K11" s="18">
        <v>11596.788999999997</v>
      </c>
      <c r="L11" s="19">
        <v>54598.146000000001</v>
      </c>
      <c r="M11" s="19">
        <v>28645.271999999997</v>
      </c>
      <c r="N11" s="20">
        <v>127820.30899999999</v>
      </c>
      <c r="O11" s="18">
        <f t="shared" ref="O11:O12" si="1">G11+K11</f>
        <v>16624.41887496</v>
      </c>
      <c r="P11" s="18">
        <f t="shared" si="0"/>
        <v>72870.217758400002</v>
      </c>
      <c r="Q11" s="18">
        <f t="shared" si="0"/>
        <v>33564.902999999998</v>
      </c>
      <c r="R11" s="18">
        <f t="shared" si="0"/>
        <v>143478.50399999999</v>
      </c>
      <c r="S11" s="18">
        <v>-1.9512491999998929</v>
      </c>
      <c r="T11" s="19">
        <v>3132.491</v>
      </c>
      <c r="U11" s="19">
        <v>0</v>
      </c>
      <c r="V11" s="20">
        <v>-15835.584000000001</v>
      </c>
      <c r="W11" s="18">
        <v>5710.0010000000038</v>
      </c>
      <c r="X11" s="19">
        <v>95455.057000000001</v>
      </c>
      <c r="Y11" s="19">
        <v>791420.85499999998</v>
      </c>
      <c r="Z11" s="20">
        <v>816359.125</v>
      </c>
      <c r="AA11" s="18">
        <f t="shared" ref="AA11:AD16" si="2">S11+W11</f>
        <v>5708.0497508000044</v>
      </c>
      <c r="AB11" s="19">
        <f t="shared" si="2"/>
        <v>98587.547999999995</v>
      </c>
      <c r="AC11" s="19">
        <f t="shared" si="2"/>
        <v>791420.85499999998</v>
      </c>
      <c r="AD11" s="20">
        <f t="shared" si="2"/>
        <v>800523.54099999997</v>
      </c>
      <c r="AE11" s="18">
        <v>0</v>
      </c>
      <c r="AF11" s="19">
        <v>0</v>
      </c>
      <c r="AG11" s="19">
        <v>0</v>
      </c>
      <c r="AH11" s="20">
        <v>0</v>
      </c>
      <c r="AI11" s="18">
        <v>0</v>
      </c>
      <c r="AJ11" s="19">
        <v>0</v>
      </c>
      <c r="AK11" s="19">
        <v>0</v>
      </c>
      <c r="AL11" s="20">
        <v>0</v>
      </c>
      <c r="AM11" s="18">
        <v>0</v>
      </c>
      <c r="AN11" s="19">
        <v>0</v>
      </c>
      <c r="AO11" s="19">
        <v>0</v>
      </c>
      <c r="AP11" s="20">
        <v>0</v>
      </c>
      <c r="AQ11" s="18">
        <v>12621.029999999999</v>
      </c>
      <c r="AR11" s="19">
        <v>88120.335999999996</v>
      </c>
      <c r="AS11" s="19">
        <v>8365.6650000000009</v>
      </c>
      <c r="AT11" s="20">
        <v>61837.07</v>
      </c>
      <c r="AU11" s="18">
        <v>89492.574785144068</v>
      </c>
      <c r="AV11" s="19">
        <v>400067.34438760002</v>
      </c>
      <c r="AW11" s="19">
        <v>108512.07162909996</v>
      </c>
      <c r="AX11" s="20">
        <v>464713.16386799997</v>
      </c>
      <c r="AY11" s="18">
        <v>0</v>
      </c>
      <c r="AZ11" s="19">
        <v>0</v>
      </c>
      <c r="BA11" s="19">
        <v>0</v>
      </c>
      <c r="BB11" s="20">
        <v>0</v>
      </c>
      <c r="BC11" s="18">
        <v>0</v>
      </c>
      <c r="BD11" s="19">
        <v>0</v>
      </c>
      <c r="BE11" s="19">
        <v>0</v>
      </c>
      <c r="BF11" s="20">
        <v>0</v>
      </c>
      <c r="BG11" s="18">
        <v>398186.71070372005</v>
      </c>
      <c r="BH11" s="19">
        <v>607153.63329320005</v>
      </c>
      <c r="BI11" s="19">
        <v>262577.47247939999</v>
      </c>
      <c r="BJ11" s="20">
        <v>817626.57487999997</v>
      </c>
      <c r="BK11" s="18">
        <f t="shared" ref="BK11:BN16" si="3">AA11+AE11+AI11+AM11+AQ11+AU11+AY11+BC11+BG11</f>
        <v>506008.3652396641</v>
      </c>
      <c r="BL11" s="19">
        <f t="shared" si="3"/>
        <v>1193928.8616808001</v>
      </c>
      <c r="BM11" s="19">
        <f t="shared" si="3"/>
        <v>1170876.0641085</v>
      </c>
      <c r="BN11" s="20">
        <f t="shared" si="3"/>
        <v>2144700.3497479996</v>
      </c>
      <c r="BO11" s="18">
        <f t="shared" ref="BO11:BR16" si="4">C11+O11+BK11</f>
        <v>890945.80649161199</v>
      </c>
      <c r="BP11" s="19">
        <f t="shared" si="4"/>
        <v>2871312.4247404002</v>
      </c>
      <c r="BQ11" s="19">
        <f t="shared" si="4"/>
        <v>1546251.52938576</v>
      </c>
      <c r="BR11" s="20">
        <f t="shared" si="4"/>
        <v>3864788.8620430795</v>
      </c>
    </row>
    <row r="12" spans="2:73" s="21" customFormat="1" ht="42">
      <c r="B12" s="22" t="s">
        <v>24</v>
      </c>
      <c r="C12" s="18">
        <v>107472.79699723842</v>
      </c>
      <c r="D12" s="19">
        <v>-103307.5726461997</v>
      </c>
      <c r="E12" s="19">
        <v>119092.20717659936</v>
      </c>
      <c r="F12" s="20">
        <v>158310.90052738963</v>
      </c>
      <c r="G12" s="18">
        <v>21324.269</v>
      </c>
      <c r="H12" s="19">
        <v>72000.86</v>
      </c>
      <c r="I12" s="19">
        <v>2776.5219999999972</v>
      </c>
      <c r="J12" s="20">
        <v>67768.403999999995</v>
      </c>
      <c r="K12" s="18">
        <v>78829.060999999987</v>
      </c>
      <c r="L12" s="19">
        <v>154667.43299999999</v>
      </c>
      <c r="M12" s="19">
        <v>298594.83500000002</v>
      </c>
      <c r="N12" s="20">
        <v>444971.06900000002</v>
      </c>
      <c r="O12" s="18">
        <f t="shared" si="1"/>
        <v>100153.32999999999</v>
      </c>
      <c r="P12" s="18">
        <f t="shared" si="0"/>
        <v>226668.29300000001</v>
      </c>
      <c r="Q12" s="18">
        <f t="shared" si="0"/>
        <v>301371.35700000002</v>
      </c>
      <c r="R12" s="18">
        <f t="shared" si="0"/>
        <v>512739.473</v>
      </c>
      <c r="S12" s="18">
        <v>-502751.25099999999</v>
      </c>
      <c r="T12" s="19">
        <v>-15824.1</v>
      </c>
      <c r="U12" s="19">
        <v>355181.163</v>
      </c>
      <c r="V12" s="20">
        <v>-40906.853999999999</v>
      </c>
      <c r="W12" s="18">
        <v>-933633.60100000002</v>
      </c>
      <c r="X12" s="19">
        <v>-2921044.2790000001</v>
      </c>
      <c r="Y12" s="19">
        <v>-752434.81199999969</v>
      </c>
      <c r="Z12" s="20">
        <v>-2363094.6889999998</v>
      </c>
      <c r="AA12" s="18">
        <f t="shared" si="2"/>
        <v>-1436384.852</v>
      </c>
      <c r="AB12" s="19">
        <f t="shared" si="2"/>
        <v>-2936868.3790000002</v>
      </c>
      <c r="AC12" s="19">
        <f t="shared" si="2"/>
        <v>-397253.64899999968</v>
      </c>
      <c r="AD12" s="20">
        <f t="shared" si="2"/>
        <v>-2404001.5429999996</v>
      </c>
      <c r="AE12" s="18">
        <v>-1810784.1239999998</v>
      </c>
      <c r="AF12" s="19">
        <v>-3510503.2349999999</v>
      </c>
      <c r="AG12" s="19">
        <v>-88671.294999999925</v>
      </c>
      <c r="AH12" s="20">
        <v>-1433532.824</v>
      </c>
      <c r="AI12" s="18">
        <v>8517.3989999999976</v>
      </c>
      <c r="AJ12" s="19">
        <v>-48375.894</v>
      </c>
      <c r="AK12" s="19">
        <v>17018.098000000005</v>
      </c>
      <c r="AL12" s="20">
        <v>68228.524000000005</v>
      </c>
      <c r="AM12" s="18">
        <v>-221275.42199999999</v>
      </c>
      <c r="AN12" s="19">
        <v>-340308.34899999999</v>
      </c>
      <c r="AO12" s="19">
        <v>-115387.40500000003</v>
      </c>
      <c r="AP12" s="20">
        <v>-509421.94900000002</v>
      </c>
      <c r="AQ12" s="18">
        <v>62151.788</v>
      </c>
      <c r="AR12" s="19">
        <v>61387.309000000001</v>
      </c>
      <c r="AS12" s="19">
        <v>65142.314999999995</v>
      </c>
      <c r="AT12" s="20">
        <v>72701.441999999995</v>
      </c>
      <c r="AU12" s="18">
        <v>82012.492000000013</v>
      </c>
      <c r="AV12" s="19">
        <v>169539.79800000001</v>
      </c>
      <c r="AW12" s="19">
        <v>67828.094000000012</v>
      </c>
      <c r="AX12" s="20">
        <v>238531.804</v>
      </c>
      <c r="AY12" s="18">
        <v>6222.3160000000007</v>
      </c>
      <c r="AZ12" s="19">
        <v>18658.646000000001</v>
      </c>
      <c r="BA12" s="19">
        <v>16642.97</v>
      </c>
      <c r="BB12" s="20">
        <v>16040.447</v>
      </c>
      <c r="BC12" s="18">
        <v>1806255.517</v>
      </c>
      <c r="BD12" s="19">
        <v>-1163333.9879999999</v>
      </c>
      <c r="BE12" s="19">
        <v>20420.148999999998</v>
      </c>
      <c r="BF12" s="20">
        <v>55812.932999999997</v>
      </c>
      <c r="BG12" s="18">
        <v>-1300466.5970000001</v>
      </c>
      <c r="BH12" s="19">
        <v>-1403703.267</v>
      </c>
      <c r="BI12" s="19">
        <v>-61594.376000000004</v>
      </c>
      <c r="BJ12" s="20">
        <v>-29353.357</v>
      </c>
      <c r="BK12" s="18">
        <f t="shared" si="3"/>
        <v>-2803751.4829999991</v>
      </c>
      <c r="BL12" s="19">
        <f t="shared" si="3"/>
        <v>-9153507.3590000011</v>
      </c>
      <c r="BM12" s="19">
        <f t="shared" si="3"/>
        <v>-475855.09899999975</v>
      </c>
      <c r="BN12" s="20">
        <f t="shared" si="3"/>
        <v>-3924994.5229999991</v>
      </c>
      <c r="BO12" s="18">
        <f t="shared" si="4"/>
        <v>-2596125.3560027606</v>
      </c>
      <c r="BP12" s="19">
        <f t="shared" si="4"/>
        <v>-9030146.6386462003</v>
      </c>
      <c r="BQ12" s="19">
        <f t="shared" si="4"/>
        <v>-55391.534823400376</v>
      </c>
      <c r="BR12" s="20">
        <f t="shared" si="4"/>
        <v>-3253944.1494726096</v>
      </c>
    </row>
    <row r="13" spans="2:73" s="27" customFormat="1">
      <c r="B13" s="23" t="s">
        <v>25</v>
      </c>
      <c r="C13" s="24">
        <f>SUM(C10:C12)</f>
        <v>2741869.6350027616</v>
      </c>
      <c r="D13" s="25">
        <f t="shared" ref="D13" si="5">SUM(D10:D12)</f>
        <v>10771424.9546462</v>
      </c>
      <c r="E13" s="25">
        <f>SUM(E10:E12)</f>
        <v>2968435.6388234007</v>
      </c>
      <c r="F13" s="26">
        <f t="shared" ref="F13" si="6">SUM(F10:F12)</f>
        <v>10826429.283472611</v>
      </c>
      <c r="G13" s="24">
        <f>SUM(G10:G12)</f>
        <v>433512.447151692</v>
      </c>
      <c r="H13" s="25">
        <f t="shared" ref="H13" si="7">SUM(H10:H12)</f>
        <v>1734359.7866416001</v>
      </c>
      <c r="I13" s="25">
        <f>SUM(I10:I12)</f>
        <v>457613.23958150001</v>
      </c>
      <c r="J13" s="26">
        <f t="shared" ref="J13" si="8">SUM(J10:J12)</f>
        <v>1874129.0519918802</v>
      </c>
      <c r="K13" s="24">
        <f>SUM(K10:K12)</f>
        <v>201048.20700000005</v>
      </c>
      <c r="L13" s="25">
        <f t="shared" ref="L13" si="9">SUM(L10:L12)</f>
        <v>971928.05499999993</v>
      </c>
      <c r="M13" s="25">
        <f>SUM(M10:M12)</f>
        <v>499643.04200000007</v>
      </c>
      <c r="N13" s="26">
        <f t="shared" ref="N13" si="10">SUM(N10:N12)</f>
        <v>1416899.1240000001</v>
      </c>
      <c r="O13" s="24">
        <f>SUM(O10:O12)</f>
        <v>634560.65415169206</v>
      </c>
      <c r="P13" s="25">
        <f t="shared" ref="P13:R13" si="11">SUM(P10:P12)</f>
        <v>2706287.8416416002</v>
      </c>
      <c r="Q13" s="25">
        <f>(SUM(Q10:Q12))</f>
        <v>957256.28158150008</v>
      </c>
      <c r="R13" s="26">
        <f t="shared" si="11"/>
        <v>3291028.1759918798</v>
      </c>
      <c r="S13" s="24">
        <f>SUM(S10:S12)</f>
        <v>7106752.4318805663</v>
      </c>
      <c r="T13" s="25">
        <f t="shared" ref="T13" si="12">SUM(T10:T12)</f>
        <v>25852917.681873597</v>
      </c>
      <c r="U13" s="25">
        <f>SUM(U10:U12)</f>
        <v>6959182.3423608029</v>
      </c>
      <c r="V13" s="26">
        <f>(SUM(V10:V12))</f>
        <v>25796186.728768006</v>
      </c>
      <c r="W13" s="24">
        <f>SUM(W10:W12)</f>
        <v>10270991.497715628</v>
      </c>
      <c r="X13" s="25">
        <f t="shared" ref="X13" si="13">SUM(X10:X12)</f>
        <v>34659821.618069597</v>
      </c>
      <c r="Y13" s="25">
        <f>SUM(Y10:Y12)</f>
        <v>8584923.0917144045</v>
      </c>
      <c r="Z13" s="26">
        <f>(SUM(Z10:Z12))</f>
        <v>29375682.654886004</v>
      </c>
      <c r="AA13" s="24">
        <f t="shared" ref="AA13:AD13" si="14">SUM(AA10:AA12)</f>
        <v>17377743.929596193</v>
      </c>
      <c r="AB13" s="25">
        <f t="shared" si="14"/>
        <v>60512739.299943194</v>
      </c>
      <c r="AC13" s="25">
        <f t="shared" si="14"/>
        <v>15544105.434075207</v>
      </c>
      <c r="AD13" s="26">
        <f t="shared" si="14"/>
        <v>55171869.383654006</v>
      </c>
      <c r="AE13" s="24">
        <f>SUM(AE10:AE12)</f>
        <v>12215361.847219778</v>
      </c>
      <c r="AF13" s="25">
        <f t="shared" ref="AF13" si="15">SUM(AF10:AF12)</f>
        <v>43903121.446820803</v>
      </c>
      <c r="AG13" s="25">
        <f>SUM(AG10:AG12)</f>
        <v>10315906.427815275</v>
      </c>
      <c r="AH13" s="26">
        <f>(SUM(AH10:AH12))</f>
        <v>38959085.387311995</v>
      </c>
      <c r="AI13" s="24">
        <f>SUM(AI10:AI12)</f>
        <v>86040.971790399955</v>
      </c>
      <c r="AJ13" s="25">
        <f t="shared" ref="AJ13" si="16">SUM(AJ10:AJ12)</f>
        <v>464543.0098304</v>
      </c>
      <c r="AK13" s="25">
        <f>SUM(AK10:AK12)</f>
        <v>111576.46739999996</v>
      </c>
      <c r="AL13" s="26">
        <f>(SUM(AL10:AL12))</f>
        <v>484395.63928799995</v>
      </c>
      <c r="AM13" s="24">
        <f>SUM(AM10:AM12)</f>
        <v>843459.41200000024</v>
      </c>
      <c r="AN13" s="25">
        <f t="shared" ref="AN13" si="17">SUM(AN10:AN12)</f>
        <v>2806552.8110000002</v>
      </c>
      <c r="AO13" s="25">
        <f>SUM(AO10:AO12)</f>
        <v>506796.58400000003</v>
      </c>
      <c r="AP13" s="26">
        <f>(SUM(AP10:AP12))</f>
        <v>1956822.5120000001</v>
      </c>
      <c r="AQ13" s="24">
        <f>SUM(AQ10:AQ12)</f>
        <v>164933.48537441206</v>
      </c>
      <c r="AR13" s="25">
        <f t="shared" ref="AR13" si="18">SUM(AR10:AR12)</f>
        <v>757846.33432920009</v>
      </c>
      <c r="AS13" s="25">
        <f>SUM(AS10:AS12)</f>
        <v>292227.59051199991</v>
      </c>
      <c r="AT13" s="26">
        <f>(SUM(AT10:AT12))</f>
        <v>891935.08769399999</v>
      </c>
      <c r="AU13" s="24">
        <f>SUM(AU10:AU12)</f>
        <v>860354.22630198032</v>
      </c>
      <c r="AV13" s="25">
        <f t="shared" ref="AV13" si="19">SUM(AV10:AV12)</f>
        <v>2942964.4251324004</v>
      </c>
      <c r="AW13" s="25">
        <f>SUM(AW10:AW12)</f>
        <v>1010194.8172722203</v>
      </c>
      <c r="AX13" s="26">
        <f>(SUM(AX10:AX12))</f>
        <v>3351036.0288140001</v>
      </c>
      <c r="AY13" s="24">
        <f>SUM(AY10:AY12)</f>
        <v>133393.21909389598</v>
      </c>
      <c r="AZ13" s="25">
        <f t="shared" ref="AZ13" si="20">SUM(AZ10:AZ12)</f>
        <v>592715.78219679999</v>
      </c>
      <c r="BA13" s="25">
        <f>SUM(BA10:BA12)</f>
        <v>156258.50374999995</v>
      </c>
      <c r="BB13" s="26">
        <f>(SUM(BB10:BB12))</f>
        <v>627414.875444</v>
      </c>
      <c r="BC13" s="24">
        <f>SUM(BC10:BC12)</f>
        <v>4314533.6529999999</v>
      </c>
      <c r="BD13" s="25">
        <f t="shared" ref="BD13" si="21">SUM(BD10:BD12)</f>
        <v>7660808.5940000005</v>
      </c>
      <c r="BE13" s="25">
        <f>SUM(BE10:BE12)</f>
        <v>195609.60000000006</v>
      </c>
      <c r="BF13" s="26">
        <f>(SUM(BF10:BF12))</f>
        <v>607687.81900000002</v>
      </c>
      <c r="BG13" s="24">
        <f>SUM(BG10:BG12)</f>
        <v>116478.72109300061</v>
      </c>
      <c r="BH13" s="25">
        <f t="shared" ref="BH13" si="22">SUM(BH10:BH12)</f>
        <v>3545765.0698320009</v>
      </c>
      <c r="BI13" s="25">
        <f>SUM(BI10:BI12)</f>
        <v>1274617.7492900998</v>
      </c>
      <c r="BJ13" s="26">
        <f>(SUM(BJ10:BJ12))</f>
        <v>4632908.4474219996</v>
      </c>
      <c r="BK13" s="24">
        <f t="shared" ref="BK13:BR13" si="23">SUM(BK10:BK12)</f>
        <v>36112299.465469658</v>
      </c>
      <c r="BL13" s="25">
        <f t="shared" si="23"/>
        <v>123187056.7730848</v>
      </c>
      <c r="BM13" s="25">
        <f t="shared" si="23"/>
        <v>29407293.174114801</v>
      </c>
      <c r="BN13" s="26">
        <f t="shared" si="23"/>
        <v>106683155.180628</v>
      </c>
      <c r="BO13" s="24">
        <f t="shared" si="23"/>
        <v>39488729.754624106</v>
      </c>
      <c r="BP13" s="25">
        <f t="shared" si="23"/>
        <v>136664769.56937259</v>
      </c>
      <c r="BQ13" s="25">
        <f t="shared" si="23"/>
        <v>33332985.094519705</v>
      </c>
      <c r="BR13" s="26">
        <f t="shared" si="23"/>
        <v>120800612.64009249</v>
      </c>
    </row>
    <row r="14" spans="2:73" s="21" customFormat="1">
      <c r="B14" s="17" t="s">
        <v>26</v>
      </c>
      <c r="C14" s="18">
        <v>1077468.368953692</v>
      </c>
      <c r="D14" s="19">
        <v>3127654.6522716</v>
      </c>
      <c r="E14" s="19">
        <v>919686.07920339983</v>
      </c>
      <c r="F14" s="20">
        <v>3139896.5736723398</v>
      </c>
      <c r="G14" s="18">
        <v>62261.426275515987</v>
      </c>
      <c r="H14" s="19">
        <v>250126.361064</v>
      </c>
      <c r="I14" s="19">
        <v>65162.232000000018</v>
      </c>
      <c r="J14" s="20">
        <v>267149.58500000002</v>
      </c>
      <c r="K14" s="18">
        <v>244313.35500000004</v>
      </c>
      <c r="L14" s="19">
        <v>634510.71400000004</v>
      </c>
      <c r="M14" s="19">
        <v>160423.72600000002</v>
      </c>
      <c r="N14" s="20">
        <v>719581.42099999997</v>
      </c>
      <c r="O14" s="18">
        <f t="shared" ref="O14:R14" si="24">G14+K14</f>
        <v>306574.78127551603</v>
      </c>
      <c r="P14" s="18">
        <f t="shared" si="24"/>
        <v>884637.07506399998</v>
      </c>
      <c r="Q14" s="18">
        <f t="shared" si="24"/>
        <v>225585.95800000004</v>
      </c>
      <c r="R14" s="18">
        <f t="shared" si="24"/>
        <v>986731.00600000005</v>
      </c>
      <c r="S14" s="18">
        <v>2114541.5863572014</v>
      </c>
      <c r="T14" s="19">
        <v>6684290.2828332009</v>
      </c>
      <c r="U14" s="19">
        <v>366099.57661033981</v>
      </c>
      <c r="V14" s="20">
        <v>1477220.6951019999</v>
      </c>
      <c r="W14" s="18">
        <v>4157524.4289999995</v>
      </c>
      <c r="X14" s="19">
        <v>9394917.1919999998</v>
      </c>
      <c r="Y14" s="19">
        <v>653214.46099999989</v>
      </c>
      <c r="Z14" s="20">
        <v>2133962.1209999998</v>
      </c>
      <c r="AA14" s="18">
        <f t="shared" si="2"/>
        <v>6272066.015357201</v>
      </c>
      <c r="AB14" s="19">
        <f t="shared" si="2"/>
        <v>16079207.474833202</v>
      </c>
      <c r="AC14" s="19">
        <f t="shared" si="2"/>
        <v>1019314.0376103397</v>
      </c>
      <c r="AD14" s="20">
        <f t="shared" si="2"/>
        <v>3611182.816102</v>
      </c>
      <c r="AE14" s="18">
        <v>2977544.8430000003</v>
      </c>
      <c r="AF14" s="19">
        <v>11320791.173</v>
      </c>
      <c r="AG14" s="19">
        <v>520549.20599999989</v>
      </c>
      <c r="AH14" s="20">
        <v>1397054.3729999999</v>
      </c>
      <c r="AI14" s="18">
        <v>3876.0560000000005</v>
      </c>
      <c r="AJ14" s="19">
        <v>25640.657999999999</v>
      </c>
      <c r="AK14" s="19">
        <v>4726.6229999999978</v>
      </c>
      <c r="AL14" s="20">
        <v>20806.296999999999</v>
      </c>
      <c r="AM14" s="18">
        <v>53279.971999999994</v>
      </c>
      <c r="AN14" s="19">
        <v>157386.288</v>
      </c>
      <c r="AO14" s="19">
        <v>31109.198999999993</v>
      </c>
      <c r="AP14" s="20">
        <v>123312.223</v>
      </c>
      <c r="AQ14" s="18">
        <v>108852.84909200005</v>
      </c>
      <c r="AR14" s="19">
        <v>655038.35109200003</v>
      </c>
      <c r="AS14" s="19">
        <v>264726.97158000007</v>
      </c>
      <c r="AT14" s="20">
        <v>760754.21058000007</v>
      </c>
      <c r="AU14" s="18">
        <v>275318.27701933193</v>
      </c>
      <c r="AV14" s="19">
        <v>806238.19636039995</v>
      </c>
      <c r="AW14" s="19">
        <v>304862.48412889999</v>
      </c>
      <c r="AX14" s="20">
        <v>958027.45114799996</v>
      </c>
      <c r="AY14" s="18">
        <v>6349.893</v>
      </c>
      <c r="AZ14" s="19">
        <v>28593.338</v>
      </c>
      <c r="BA14" s="19">
        <v>7069.2029999999977</v>
      </c>
      <c r="BB14" s="20">
        <v>30497.460999999999</v>
      </c>
      <c r="BC14" s="18">
        <v>1008095.0010000002</v>
      </c>
      <c r="BD14" s="19">
        <v>5736727.0949999997</v>
      </c>
      <c r="BE14" s="19">
        <v>8759.4719999999979</v>
      </c>
      <c r="BF14" s="20">
        <v>27593.743999999999</v>
      </c>
      <c r="BG14" s="18">
        <v>322879.35608463583</v>
      </c>
      <c r="BH14" s="19">
        <v>1316866.7326459999</v>
      </c>
      <c r="BI14" s="19">
        <v>143398.00380932027</v>
      </c>
      <c r="BJ14" s="20">
        <v>1267167.0150840001</v>
      </c>
      <c r="BK14" s="18">
        <f t="shared" si="3"/>
        <v>11028262.262553167</v>
      </c>
      <c r="BL14" s="19">
        <f t="shared" si="3"/>
        <v>36126489.3069316</v>
      </c>
      <c r="BM14" s="19">
        <f t="shared" si="3"/>
        <v>2304515.2001285604</v>
      </c>
      <c r="BN14" s="20">
        <f t="shared" si="3"/>
        <v>8196395.5909139998</v>
      </c>
      <c r="BO14" s="18">
        <f t="shared" si="4"/>
        <v>12412305.412782375</v>
      </c>
      <c r="BP14" s="19">
        <f t="shared" si="4"/>
        <v>40138781.034267202</v>
      </c>
      <c r="BQ14" s="19">
        <f t="shared" si="4"/>
        <v>3449787.2373319604</v>
      </c>
      <c r="BR14" s="20">
        <f t="shared" si="4"/>
        <v>12323023.17058634</v>
      </c>
    </row>
    <row r="15" spans="2:73" s="27" customFormat="1">
      <c r="B15" s="23" t="s">
        <v>27</v>
      </c>
      <c r="C15" s="24">
        <f t="shared" ref="C15:P15" si="25">C13-C14</f>
        <v>1664401.2660490696</v>
      </c>
      <c r="D15" s="25">
        <f t="shared" si="25"/>
        <v>7643770.3023745995</v>
      </c>
      <c r="E15" s="25">
        <f t="shared" si="25"/>
        <v>2048749.5596200009</v>
      </c>
      <c r="F15" s="26">
        <f t="shared" si="25"/>
        <v>7686532.7098002713</v>
      </c>
      <c r="G15" s="24">
        <f t="shared" si="25"/>
        <v>371251.02087617602</v>
      </c>
      <c r="H15" s="25">
        <f t="shared" si="25"/>
        <v>1484233.4255776</v>
      </c>
      <c r="I15" s="25">
        <f t="shared" si="25"/>
        <v>392451.00758149999</v>
      </c>
      <c r="J15" s="26">
        <f t="shared" si="25"/>
        <v>1606979.4669918802</v>
      </c>
      <c r="K15" s="24">
        <f t="shared" si="25"/>
        <v>-43265.147999999986</v>
      </c>
      <c r="L15" s="25">
        <f t="shared" si="25"/>
        <v>337417.3409999999</v>
      </c>
      <c r="M15" s="25">
        <f t="shared" si="25"/>
        <v>339219.31600000005</v>
      </c>
      <c r="N15" s="26">
        <f t="shared" si="25"/>
        <v>697317.7030000001</v>
      </c>
      <c r="O15" s="24">
        <f t="shared" si="25"/>
        <v>327985.87287617603</v>
      </c>
      <c r="P15" s="25">
        <f t="shared" si="25"/>
        <v>1821650.7665776003</v>
      </c>
      <c r="Q15" s="25">
        <f>(Q13-Q14)</f>
        <v>731670.32358149998</v>
      </c>
      <c r="R15" s="26">
        <f t="shared" ref="R15:U15" si="26">R13-R14</f>
        <v>2304297.1699918797</v>
      </c>
      <c r="S15" s="24">
        <f t="shared" si="26"/>
        <v>4992210.8455233648</v>
      </c>
      <c r="T15" s="25">
        <f t="shared" si="26"/>
        <v>19168627.399040397</v>
      </c>
      <c r="U15" s="25">
        <f t="shared" si="26"/>
        <v>6593082.7657504631</v>
      </c>
      <c r="V15" s="26">
        <f>(V13-V14)</f>
        <v>24318966.033666007</v>
      </c>
      <c r="W15" s="24">
        <f t="shared" ref="W15:Y15" si="27">W13-W14</f>
        <v>6113467.0687156282</v>
      </c>
      <c r="X15" s="25">
        <f t="shared" si="27"/>
        <v>25264904.426069595</v>
      </c>
      <c r="Y15" s="25">
        <f t="shared" si="27"/>
        <v>7931708.6307144044</v>
      </c>
      <c r="Z15" s="26">
        <f>(Z13-Z14)</f>
        <v>27241720.533886004</v>
      </c>
      <c r="AA15" s="24">
        <f t="shared" ref="AA15:AG15" si="28">AA13-AA14</f>
        <v>11105677.914238993</v>
      </c>
      <c r="AB15" s="25">
        <f t="shared" si="28"/>
        <v>44433531.825109988</v>
      </c>
      <c r="AC15" s="25">
        <f t="shared" si="28"/>
        <v>14524791.396464868</v>
      </c>
      <c r="AD15" s="26">
        <f t="shared" si="28"/>
        <v>51560686.567552008</v>
      </c>
      <c r="AE15" s="24">
        <f t="shared" si="28"/>
        <v>9237817.0042197779</v>
      </c>
      <c r="AF15" s="25">
        <f t="shared" si="28"/>
        <v>32582330.273820803</v>
      </c>
      <c r="AG15" s="25">
        <f t="shared" si="28"/>
        <v>9795357.221815275</v>
      </c>
      <c r="AH15" s="26">
        <f>(AH13-AH14)</f>
        <v>37562031.014311992</v>
      </c>
      <c r="AI15" s="24">
        <f t="shared" ref="AI15:AK15" si="29">AI13-AI14</f>
        <v>82164.915790399958</v>
      </c>
      <c r="AJ15" s="25">
        <f t="shared" si="29"/>
        <v>438902.3518304</v>
      </c>
      <c r="AK15" s="25">
        <f t="shared" si="29"/>
        <v>106849.84439999997</v>
      </c>
      <c r="AL15" s="26">
        <f>(AL13-AL14)</f>
        <v>463589.34228799993</v>
      </c>
      <c r="AM15" s="24">
        <f t="shared" ref="AM15:AO15" si="30">AM13-AM14</f>
        <v>790179.44000000029</v>
      </c>
      <c r="AN15" s="25">
        <f t="shared" si="30"/>
        <v>2649166.523</v>
      </c>
      <c r="AO15" s="25">
        <f t="shared" si="30"/>
        <v>475687.38500000001</v>
      </c>
      <c r="AP15" s="26">
        <f>(AP13-AP14)</f>
        <v>1833510.2890000001</v>
      </c>
      <c r="AQ15" s="24">
        <f t="shared" ref="AQ15:AS15" si="31">AQ13-AQ14</f>
        <v>56080.636282412015</v>
      </c>
      <c r="AR15" s="25">
        <f t="shared" si="31"/>
        <v>102807.98323720007</v>
      </c>
      <c r="AS15" s="25">
        <f t="shared" si="31"/>
        <v>27500.618931999838</v>
      </c>
      <c r="AT15" s="26">
        <f>(AT13-AT14)</f>
        <v>131180.87711399992</v>
      </c>
      <c r="AU15" s="24">
        <f t="shared" ref="AU15:AW15" si="32">AU13-AU14</f>
        <v>585035.94928264839</v>
      </c>
      <c r="AV15" s="25">
        <f t="shared" si="32"/>
        <v>2136726.2287720004</v>
      </c>
      <c r="AW15" s="25">
        <f t="shared" si="32"/>
        <v>705332.33314332028</v>
      </c>
      <c r="AX15" s="26">
        <f>(AX13-AX14)</f>
        <v>2393008.577666</v>
      </c>
      <c r="AY15" s="24">
        <f t="shared" ref="AY15:BA15" si="33">AY13-AY14</f>
        <v>127043.32609389599</v>
      </c>
      <c r="AZ15" s="25">
        <f t="shared" si="33"/>
        <v>564122.4441968</v>
      </c>
      <c r="BA15" s="25">
        <f t="shared" si="33"/>
        <v>149189.30074999994</v>
      </c>
      <c r="BB15" s="26">
        <f>(BB13-BB14)</f>
        <v>596917.41444399999</v>
      </c>
      <c r="BC15" s="24">
        <f t="shared" ref="BC15:BE15" si="34">BC13-BC14</f>
        <v>3306438.6519999998</v>
      </c>
      <c r="BD15" s="25">
        <f t="shared" si="34"/>
        <v>1924081.4990000008</v>
      </c>
      <c r="BE15" s="25">
        <f t="shared" si="34"/>
        <v>186850.12800000006</v>
      </c>
      <c r="BF15" s="26">
        <f>(BF13-BF14)</f>
        <v>580094.07500000007</v>
      </c>
      <c r="BG15" s="24">
        <f t="shared" ref="BG15:BI15" si="35">BG13-BG14</f>
        <v>-206400.63499163522</v>
      </c>
      <c r="BH15" s="25">
        <f t="shared" si="35"/>
        <v>2228898.3371860012</v>
      </c>
      <c r="BI15" s="25">
        <f t="shared" si="35"/>
        <v>1131219.7454807796</v>
      </c>
      <c r="BJ15" s="26">
        <f>(BJ13-BJ14)</f>
        <v>3365741.4323379993</v>
      </c>
      <c r="BK15" s="24">
        <f t="shared" ref="BK15:BR15" si="36">BK13-BK14</f>
        <v>25084037.202916492</v>
      </c>
      <c r="BL15" s="25">
        <f t="shared" si="36"/>
        <v>87060567.466153204</v>
      </c>
      <c r="BM15" s="25">
        <f t="shared" si="36"/>
        <v>27102777.973986242</v>
      </c>
      <c r="BN15" s="26">
        <f t="shared" si="36"/>
        <v>98486759.589714006</v>
      </c>
      <c r="BO15" s="24">
        <f t="shared" si="36"/>
        <v>27076424.341841731</v>
      </c>
      <c r="BP15" s="25">
        <f t="shared" si="36"/>
        <v>96525988.535105392</v>
      </c>
      <c r="BQ15" s="25">
        <f t="shared" si="36"/>
        <v>29883197.857187744</v>
      </c>
      <c r="BR15" s="26">
        <f t="shared" si="36"/>
        <v>108477589.46950614</v>
      </c>
    </row>
    <row r="16" spans="2:73" s="21" customFormat="1" ht="42">
      <c r="B16" s="22" t="s">
        <v>28</v>
      </c>
      <c r="C16" s="18">
        <v>78891.145000000004</v>
      </c>
      <c r="D16" s="19">
        <v>-6120.9610000000002</v>
      </c>
      <c r="E16" s="19">
        <v>-190234.43900000001</v>
      </c>
      <c r="F16" s="20">
        <v>-121921.235</v>
      </c>
      <c r="G16" s="18">
        <v>-1450.4019999999991</v>
      </c>
      <c r="H16" s="19">
        <v>-8511.6119999999992</v>
      </c>
      <c r="I16" s="19">
        <v>-25753.735000000001</v>
      </c>
      <c r="J16" s="20">
        <v>-30740.575000000001</v>
      </c>
      <c r="K16" s="18">
        <v>83889.629000000015</v>
      </c>
      <c r="L16" s="19">
        <v>-85070.706999999995</v>
      </c>
      <c r="M16" s="19">
        <v>-79592.588000000018</v>
      </c>
      <c r="N16" s="20">
        <v>-216362.53400000001</v>
      </c>
      <c r="O16" s="18">
        <f t="shared" ref="O16:R16" si="37">G16+K16</f>
        <v>82439.227000000014</v>
      </c>
      <c r="P16" s="18">
        <f t="shared" si="37"/>
        <v>-93582.318999999989</v>
      </c>
      <c r="Q16" s="18">
        <f t="shared" si="37"/>
        <v>-105346.32300000002</v>
      </c>
      <c r="R16" s="18">
        <f t="shared" si="37"/>
        <v>-247103.10900000003</v>
      </c>
      <c r="S16" s="18">
        <v>874221.00300000003</v>
      </c>
      <c r="T16" s="19">
        <v>2603534.7930000001</v>
      </c>
      <c r="U16" s="19">
        <v>-13564.343999999997</v>
      </c>
      <c r="V16" s="20">
        <v>20162.186000000002</v>
      </c>
      <c r="W16" s="18">
        <v>1752154.9830000002</v>
      </c>
      <c r="X16" s="19">
        <v>3630477.5350000001</v>
      </c>
      <c r="Y16" s="19">
        <v>65733.256999999998</v>
      </c>
      <c r="Z16" s="20">
        <v>124824.708</v>
      </c>
      <c r="AA16" s="18">
        <f t="shared" si="2"/>
        <v>2626375.9860000005</v>
      </c>
      <c r="AB16" s="19">
        <f t="shared" si="2"/>
        <v>6234012.3279999997</v>
      </c>
      <c r="AC16" s="19">
        <f t="shared" si="2"/>
        <v>52168.913</v>
      </c>
      <c r="AD16" s="20">
        <f t="shared" si="2"/>
        <v>144986.894</v>
      </c>
      <c r="AE16" s="18">
        <v>1228497.8180000004</v>
      </c>
      <c r="AF16" s="19">
        <v>4961868.3990000002</v>
      </c>
      <c r="AG16" s="19">
        <v>-306165.83799999999</v>
      </c>
      <c r="AH16" s="20">
        <v>-550121.05599999998</v>
      </c>
      <c r="AI16" s="18">
        <v>-425.28400000000011</v>
      </c>
      <c r="AJ16" s="19">
        <v>2417.1799999999998</v>
      </c>
      <c r="AK16" s="19">
        <v>-850.88799999999992</v>
      </c>
      <c r="AL16" s="20">
        <v>-3410.8910000000001</v>
      </c>
      <c r="AM16" s="18">
        <v>11085.385999999999</v>
      </c>
      <c r="AN16" s="19">
        <v>17037.031999999999</v>
      </c>
      <c r="AO16" s="19">
        <v>5769.3710000000028</v>
      </c>
      <c r="AP16" s="20">
        <v>25471.098000000002</v>
      </c>
      <c r="AQ16" s="18">
        <v>-77937.061000000002</v>
      </c>
      <c r="AR16" s="19">
        <v>-52857.93</v>
      </c>
      <c r="AS16" s="19">
        <v>-21797.920999999998</v>
      </c>
      <c r="AT16" s="20">
        <v>9204.1790000000001</v>
      </c>
      <c r="AU16" s="18">
        <v>-14772.102999999996</v>
      </c>
      <c r="AV16" s="19">
        <v>-75894.626999999993</v>
      </c>
      <c r="AW16" s="19">
        <v>-63723.019</v>
      </c>
      <c r="AX16" s="20">
        <v>-99059.305999999997</v>
      </c>
      <c r="AY16" s="18">
        <v>-359.65600000000006</v>
      </c>
      <c r="AZ16" s="19">
        <v>-952.06200000000001</v>
      </c>
      <c r="BA16" s="19">
        <v>-830.50400000000002</v>
      </c>
      <c r="BB16" s="20">
        <v>-810.61599999999999</v>
      </c>
      <c r="BC16" s="18">
        <v>-1855391.673</v>
      </c>
      <c r="BD16" s="19">
        <v>499507.23800000001</v>
      </c>
      <c r="BE16" s="19">
        <v>-1022.008</v>
      </c>
      <c r="BF16" s="20">
        <v>-2791.6469999999999</v>
      </c>
      <c r="BG16" s="18">
        <v>89740.676000000007</v>
      </c>
      <c r="BH16" s="19">
        <v>24849.859</v>
      </c>
      <c r="BI16" s="19">
        <v>-66076.869000000006</v>
      </c>
      <c r="BJ16" s="20">
        <v>281785.7</v>
      </c>
      <c r="BK16" s="18">
        <f t="shared" si="3"/>
        <v>2006814.0890000006</v>
      </c>
      <c r="BL16" s="19">
        <f t="shared" si="3"/>
        <v>11609987.416999998</v>
      </c>
      <c r="BM16" s="19">
        <f>AC16+AG16+AK16+AO16+AS16+AW16+BA16+BE16+BI16+3</f>
        <v>-402525.76299999998</v>
      </c>
      <c r="BN16" s="20">
        <f>AD16+AH16+AL16+AP16+AT16+AX16+BB16+BF16+BJ16+3</f>
        <v>-194742.64499999996</v>
      </c>
      <c r="BO16" s="18">
        <f t="shared" si="4"/>
        <v>2168144.4610000006</v>
      </c>
      <c r="BP16" s="19">
        <f t="shared" si="4"/>
        <v>11510284.136999998</v>
      </c>
      <c r="BQ16" s="19">
        <f t="shared" si="4"/>
        <v>-698106.52500000002</v>
      </c>
      <c r="BR16" s="20">
        <f t="shared" si="4"/>
        <v>-563766.98900000006</v>
      </c>
    </row>
    <row r="17" spans="2:70" s="27" customFormat="1" ht="21.75" thickBot="1">
      <c r="B17" s="28" t="s">
        <v>29</v>
      </c>
      <c r="C17" s="29">
        <f t="shared" ref="C17" si="38">C15+C16</f>
        <v>1743292.4110490696</v>
      </c>
      <c r="D17" s="30">
        <f>D15+D16-1</f>
        <v>7637648.3413745994</v>
      </c>
      <c r="E17" s="30">
        <f t="shared" ref="E17" si="39">E15+E16</f>
        <v>1858515.1206200009</v>
      </c>
      <c r="F17" s="31">
        <f>F15+F16</f>
        <v>7564611.474800271</v>
      </c>
      <c r="G17" s="29">
        <f t="shared" ref="G17:I17" si="40">G15+G16</f>
        <v>369800.61887617601</v>
      </c>
      <c r="H17" s="30">
        <f t="shared" si="40"/>
        <v>1475721.8135776001</v>
      </c>
      <c r="I17" s="30">
        <f t="shared" si="40"/>
        <v>366697.2725815</v>
      </c>
      <c r="J17" s="31">
        <f>J15+J16</f>
        <v>1576238.8919918803</v>
      </c>
      <c r="K17" s="29">
        <f t="shared" ref="K17:M17" si="41">K15+K16</f>
        <v>40624.481000000029</v>
      </c>
      <c r="L17" s="30">
        <f t="shared" si="41"/>
        <v>252346.6339999999</v>
      </c>
      <c r="M17" s="30">
        <f t="shared" si="41"/>
        <v>259626.72800000003</v>
      </c>
      <c r="N17" s="31">
        <f>N15+N16</f>
        <v>480955.16900000011</v>
      </c>
      <c r="O17" s="29">
        <f t="shared" ref="O17:BA17" si="42">O15+O16</f>
        <v>410425.09987617604</v>
      </c>
      <c r="P17" s="30">
        <f t="shared" si="42"/>
        <v>1728068.4475776004</v>
      </c>
      <c r="Q17" s="30">
        <f t="shared" si="42"/>
        <v>626324.0005815</v>
      </c>
      <c r="R17" s="31">
        <f t="shared" si="42"/>
        <v>2057194.0609918798</v>
      </c>
      <c r="S17" s="29">
        <f t="shared" si="42"/>
        <v>5866431.8485233653</v>
      </c>
      <c r="T17" s="30">
        <f t="shared" si="42"/>
        <v>21772162.192040399</v>
      </c>
      <c r="U17" s="30">
        <f t="shared" si="42"/>
        <v>6579518.4217504635</v>
      </c>
      <c r="V17" s="31">
        <f t="shared" si="42"/>
        <v>24339128.219666008</v>
      </c>
      <c r="W17" s="29">
        <f t="shared" si="42"/>
        <v>7865622.0517156282</v>
      </c>
      <c r="X17" s="30">
        <f t="shared" si="42"/>
        <v>28895381.961069595</v>
      </c>
      <c r="Y17" s="30">
        <f t="shared" si="42"/>
        <v>7997441.8877144046</v>
      </c>
      <c r="Z17" s="31">
        <f t="shared" si="42"/>
        <v>27366545.241886005</v>
      </c>
      <c r="AA17" s="29">
        <f t="shared" si="42"/>
        <v>13732053.900238995</v>
      </c>
      <c r="AB17" s="30">
        <f t="shared" si="42"/>
        <v>50667544.15310999</v>
      </c>
      <c r="AC17" s="30">
        <f t="shared" si="42"/>
        <v>14576960.309464868</v>
      </c>
      <c r="AD17" s="31">
        <f t="shared" si="42"/>
        <v>51705673.461552009</v>
      </c>
      <c r="AE17" s="29">
        <f t="shared" si="42"/>
        <v>10466314.822219778</v>
      </c>
      <c r="AF17" s="30">
        <f t="shared" si="42"/>
        <v>37544198.672820807</v>
      </c>
      <c r="AG17" s="30">
        <f t="shared" si="42"/>
        <v>9489191.3838152755</v>
      </c>
      <c r="AH17" s="31">
        <f t="shared" si="42"/>
        <v>37011909.95831199</v>
      </c>
      <c r="AI17" s="29">
        <f t="shared" si="42"/>
        <v>81739.631790399959</v>
      </c>
      <c r="AJ17" s="30">
        <f t="shared" si="42"/>
        <v>441319.5318304</v>
      </c>
      <c r="AK17" s="30">
        <f t="shared" si="42"/>
        <v>105998.95639999997</v>
      </c>
      <c r="AL17" s="31">
        <f t="shared" si="42"/>
        <v>460178.45128799992</v>
      </c>
      <c r="AM17" s="29">
        <f t="shared" si="42"/>
        <v>801264.82600000035</v>
      </c>
      <c r="AN17" s="30">
        <f t="shared" si="42"/>
        <v>2666203.5550000002</v>
      </c>
      <c r="AO17" s="30">
        <f t="shared" si="42"/>
        <v>481456.75599999999</v>
      </c>
      <c r="AP17" s="31">
        <f t="shared" si="42"/>
        <v>1858981.3870000001</v>
      </c>
      <c r="AQ17" s="29">
        <f t="shared" si="42"/>
        <v>-21856.424717587986</v>
      </c>
      <c r="AR17" s="30">
        <f t="shared" si="42"/>
        <v>49950.053237200067</v>
      </c>
      <c r="AS17" s="30">
        <f t="shared" si="42"/>
        <v>5702.6979319998391</v>
      </c>
      <c r="AT17" s="31">
        <f t="shared" si="42"/>
        <v>140385.05611399992</v>
      </c>
      <c r="AU17" s="29">
        <f t="shared" si="42"/>
        <v>570263.84628264839</v>
      </c>
      <c r="AV17" s="30">
        <f t="shared" si="42"/>
        <v>2060831.6017720003</v>
      </c>
      <c r="AW17" s="30">
        <f t="shared" si="42"/>
        <v>641609.31414332031</v>
      </c>
      <c r="AX17" s="31">
        <f t="shared" si="42"/>
        <v>2293949.2716660001</v>
      </c>
      <c r="AY17" s="29">
        <f t="shared" si="42"/>
        <v>126683.67009389598</v>
      </c>
      <c r="AZ17" s="30">
        <f t="shared" si="42"/>
        <v>563170.38219679997</v>
      </c>
      <c r="BA17" s="30">
        <f t="shared" si="42"/>
        <v>148358.79674999995</v>
      </c>
      <c r="BB17" s="31">
        <f>BB15+BB16</f>
        <v>596106.79844399996</v>
      </c>
      <c r="BC17" s="29">
        <f t="shared" ref="BC17:BE17" si="43">BC15+BC16</f>
        <v>1451046.9789999998</v>
      </c>
      <c r="BD17" s="30">
        <f t="shared" si="43"/>
        <v>2423588.7370000007</v>
      </c>
      <c r="BE17" s="30">
        <f t="shared" si="43"/>
        <v>185828.12000000005</v>
      </c>
      <c r="BF17" s="31">
        <f>BF15+BF16</f>
        <v>577302.42800000007</v>
      </c>
      <c r="BG17" s="29">
        <f t="shared" ref="BG17:BI17" si="44">BG15+BG16</f>
        <v>-116659.95899163521</v>
      </c>
      <c r="BH17" s="30">
        <f t="shared" si="44"/>
        <v>2253748.1961860014</v>
      </c>
      <c r="BI17" s="30">
        <f t="shared" si="44"/>
        <v>1065142.8764807796</v>
      </c>
      <c r="BJ17" s="31">
        <f>BJ15+BJ16</f>
        <v>3647527.1323379995</v>
      </c>
      <c r="BK17" s="29">
        <f t="shared" ref="BK17:BR17" si="45">BK15+BK16</f>
        <v>27090851.291916493</v>
      </c>
      <c r="BL17" s="30">
        <f t="shared" si="45"/>
        <v>98670554.8831532</v>
      </c>
      <c r="BM17" s="30">
        <f t="shared" si="45"/>
        <v>26700252.210986242</v>
      </c>
      <c r="BN17" s="31">
        <f t="shared" si="45"/>
        <v>98292016.94471401</v>
      </c>
      <c r="BO17" s="29">
        <f t="shared" si="45"/>
        <v>29244568.80284173</v>
      </c>
      <c r="BP17" s="30">
        <f t="shared" si="45"/>
        <v>108036272.67210539</v>
      </c>
      <c r="BQ17" s="30">
        <f t="shared" si="45"/>
        <v>29185091.332187746</v>
      </c>
      <c r="BR17" s="31">
        <f t="shared" si="45"/>
        <v>107913822.48050615</v>
      </c>
    </row>
    <row r="19" spans="2:70">
      <c r="B19" s="32" t="s">
        <v>30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</row>
  </sheetData>
  <mergeCells count="23">
    <mergeCell ref="BO8:BR8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" right="0" top="2.1653543307086616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2017-07-06T13:13:26Z</dcterms:created>
  <dcterms:modified xsi:type="dcterms:W3CDTF">2017-07-06T13:13:40Z</dcterms:modified>
</cp:coreProperties>
</file>