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6 COMM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BN21" i="1"/>
  <c r="BL21"/>
  <c r="BJ21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Z21"/>
  <c r="Y21"/>
  <c r="X21"/>
  <c r="W21"/>
  <c r="V21"/>
  <c r="AD21" s="1"/>
  <c r="U21"/>
  <c r="AC21" s="1"/>
  <c r="T21"/>
  <c r="AB21" s="1"/>
  <c r="S21"/>
  <c r="AA21" s="1"/>
  <c r="R21"/>
  <c r="P21"/>
  <c r="N21"/>
  <c r="M21"/>
  <c r="L21"/>
  <c r="K21"/>
  <c r="J21"/>
  <c r="I21"/>
  <c r="H21"/>
  <c r="G21"/>
  <c r="F21"/>
  <c r="D21"/>
  <c r="BR20"/>
  <c r="BP20"/>
  <c r="BM20"/>
  <c r="BQ20" s="1"/>
  <c r="AD20"/>
  <c r="AC20"/>
  <c r="AB20"/>
  <c r="AA20"/>
  <c r="BK20" s="1"/>
  <c r="BO20" s="1"/>
  <c r="BR19"/>
  <c r="BP19"/>
  <c r="AD19"/>
  <c r="AC19"/>
  <c r="BM19" s="1"/>
  <c r="BQ19" s="1"/>
  <c r="AB19"/>
  <c r="AA19"/>
  <c r="BK19" s="1"/>
  <c r="BO19" s="1"/>
  <c r="BR18"/>
  <c r="BP18"/>
  <c r="BM18"/>
  <c r="BQ18" s="1"/>
  <c r="AD18"/>
  <c r="AC18"/>
  <c r="AB18"/>
  <c r="AA18"/>
  <c r="BK18" s="1"/>
  <c r="BO18" s="1"/>
  <c r="BR17"/>
  <c r="BP17"/>
  <c r="AD17"/>
  <c r="AC17"/>
  <c r="BM17" s="1"/>
  <c r="BQ17" s="1"/>
  <c r="AB17"/>
  <c r="AA17"/>
  <c r="BK17" s="1"/>
  <c r="BO17" s="1"/>
  <c r="BR16"/>
  <c r="BR21" s="1"/>
  <c r="BP16"/>
  <c r="BP21" s="1"/>
  <c r="BM16"/>
  <c r="AD16"/>
  <c r="AC16"/>
  <c r="AB16"/>
  <c r="AA16"/>
  <c r="BK16" s="1"/>
  <c r="BJ14"/>
  <c r="BI14"/>
  <c r="BH14"/>
  <c r="BG14"/>
  <c r="BF14"/>
  <c r="BE14"/>
  <c r="BD14"/>
  <c r="BC14"/>
  <c r="BB14"/>
  <c r="BA14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Z14"/>
  <c r="Y14"/>
  <c r="X14"/>
  <c r="W14"/>
  <c r="V14"/>
  <c r="U14"/>
  <c r="T14"/>
  <c r="S14"/>
  <c r="N14"/>
  <c r="M14"/>
  <c r="L14"/>
  <c r="K14"/>
  <c r="J14"/>
  <c r="I14"/>
  <c r="H14"/>
  <c r="G14"/>
  <c r="F14"/>
  <c r="E14"/>
  <c r="D14"/>
  <c r="C14"/>
  <c r="AD13"/>
  <c r="BN13" s="1"/>
  <c r="AC13"/>
  <c r="BM13" s="1"/>
  <c r="AB13"/>
  <c r="BL13" s="1"/>
  <c r="AA13"/>
  <c r="BK13" s="1"/>
  <c r="R13"/>
  <c r="BR13" s="1"/>
  <c r="Q13"/>
  <c r="BQ13" s="1"/>
  <c r="P13"/>
  <c r="BP13" s="1"/>
  <c r="O13"/>
  <c r="BO13" s="1"/>
  <c r="AD12"/>
  <c r="BN12" s="1"/>
  <c r="AC12"/>
  <c r="BM12" s="1"/>
  <c r="AB12"/>
  <c r="BL12" s="1"/>
  <c r="AA12"/>
  <c r="BK12" s="1"/>
  <c r="R12"/>
  <c r="BR12" s="1"/>
  <c r="Q12"/>
  <c r="BQ12" s="1"/>
  <c r="P12"/>
  <c r="BP12" s="1"/>
  <c r="O12"/>
  <c r="BO12" s="1"/>
  <c r="AD11"/>
  <c r="AD14" s="1"/>
  <c r="AC11"/>
  <c r="AC14" s="1"/>
  <c r="AB11"/>
  <c r="AB14" s="1"/>
  <c r="AA11"/>
  <c r="AA14" s="1"/>
  <c r="R11"/>
  <c r="R14" s="1"/>
  <c r="Q11"/>
  <c r="Q14" s="1"/>
  <c r="P11"/>
  <c r="P14" s="1"/>
  <c r="O11"/>
  <c r="O14" s="1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6"/>
  <c r="B2"/>
  <c r="BK21" l="1"/>
  <c r="BO16"/>
  <c r="BO21" s="1"/>
  <c r="BM21"/>
  <c r="BL11"/>
  <c r="BL14" s="1"/>
  <c r="BK11"/>
  <c r="BK14" s="1"/>
  <c r="BQ16"/>
  <c r="BQ21" s="1"/>
  <c r="BN11"/>
  <c r="BN14" s="1"/>
  <c r="BR11"/>
  <c r="BR14" s="1"/>
  <c r="BM11"/>
  <c r="BM14" s="1"/>
  <c r="BQ11"/>
  <c r="BQ14" s="1"/>
  <c r="BP11" l="1"/>
  <c r="BP14" s="1"/>
  <c r="BO11"/>
  <c r="BO14" s="1"/>
</calcChain>
</file>

<file path=xl/sharedStrings.xml><?xml version="1.0" encoding="utf-8"?>
<sst xmlns="http://schemas.openxmlformats.org/spreadsheetml/2006/main" count="38" uniqueCount="35">
  <si>
    <t>NATIONAL INSURANCE COMPANY LIMITED</t>
  </si>
  <si>
    <t>CIN: U10200WB1906GOI001713</t>
  </si>
  <si>
    <t>FORM NL-6 COMMISSION SCHEDULE</t>
  </si>
  <si>
    <t>(IN Rs. '000)</t>
  </si>
  <si>
    <t>PARTICULARS</t>
  </si>
  <si>
    <t>FIRE BUSINESS</t>
  </si>
  <si>
    <t>MARINE CARGO</t>
  </si>
  <si>
    <t>MARINE HULL</t>
  </si>
  <si>
    <t>MARINE TOTAL</t>
  </si>
  <si>
    <t>MOTOR OD</t>
  </si>
  <si>
    <t>MOTOR TP</t>
  </si>
  <si>
    <t>TOTAL MOTOR</t>
  </si>
  <si>
    <t>HEALTH</t>
  </si>
  <si>
    <t>PUBLIC LIABILITY</t>
  </si>
  <si>
    <t>PERSONAL ACCIDENT</t>
  </si>
  <si>
    <t>AVIATION</t>
  </si>
  <si>
    <t>ENGINEERING</t>
  </si>
  <si>
    <t>EMPLOYERS LIABILITY</t>
  </si>
  <si>
    <t>RNTB</t>
  </si>
  <si>
    <t>MISC OTHERS</t>
  </si>
  <si>
    <t>MISCELLANEOUS TOTAL</t>
  </si>
  <si>
    <t>TOTAL BUSINESS</t>
  </si>
  <si>
    <t>COMMISSION</t>
  </si>
  <si>
    <t>Direct</t>
  </si>
  <si>
    <t>Add - Reinsurance accepted</t>
  </si>
  <si>
    <t>Less - Commission on Reinsurance ceded</t>
  </si>
  <si>
    <t>NET COMMISSION</t>
  </si>
  <si>
    <t>Break-up of the expenses (Gross) incurred to procure business is indicated below:</t>
  </si>
  <si>
    <t>Agents</t>
  </si>
  <si>
    <t>Brokers</t>
  </si>
  <si>
    <t>Corporate Agency</t>
  </si>
  <si>
    <t>Referral</t>
  </si>
  <si>
    <t>Others (pl. specify)</t>
  </si>
  <si>
    <t>TOTAL</t>
  </si>
  <si>
    <t>Note: The profit/ commission, if any, are to be combined with the Re-insurance accepted or Re-insurance ceded figures.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</si>
</sst>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0" xfId="0" applyFont="1" applyFill="1"/>
    <xf numFmtId="0" fontId="2" fillId="0" borderId="5" xfId="0" applyFont="1" applyFill="1" applyBorder="1"/>
    <xf numFmtId="1" fontId="2" fillId="0" borderId="6" xfId="0" applyNumberFormat="1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0" fontId="6" fillId="0" borderId="9" xfId="0" applyFont="1" applyFill="1" applyBorder="1"/>
    <xf numFmtId="1" fontId="6" fillId="0" borderId="10" xfId="0" applyNumberFormat="1" applyFont="1" applyFill="1" applyBorder="1"/>
    <xf numFmtId="1" fontId="6" fillId="0" borderId="11" xfId="0" applyNumberFormat="1" applyFont="1" applyFill="1" applyBorder="1"/>
    <xf numFmtId="1" fontId="6" fillId="0" borderId="12" xfId="0" applyNumberFormat="1" applyFont="1" applyFill="1" applyBorder="1"/>
    <xf numFmtId="0" fontId="6" fillId="0" borderId="0" xfId="0" applyFont="1" applyFill="1"/>
    <xf numFmtId="0" fontId="6" fillId="0" borderId="13" xfId="0" applyFont="1" applyFill="1" applyBorder="1" applyAlignment="1">
      <alignment horizontal="left"/>
    </xf>
    <xf numFmtId="0" fontId="2" fillId="0" borderId="1" xfId="0" applyFont="1" applyFill="1" applyBorder="1"/>
    <xf numFmtId="1" fontId="2" fillId="0" borderId="2" xfId="0" applyNumberFormat="1" applyFont="1" applyFill="1" applyBorder="1"/>
    <xf numFmtId="1" fontId="2" fillId="0" borderId="3" xfId="0" applyNumberFormat="1" applyFont="1" applyFill="1" applyBorder="1"/>
    <xf numFmtId="1" fontId="2" fillId="0" borderId="14" xfId="0" applyNumberFormat="1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1" fontId="2" fillId="0" borderId="15" xfId="0" applyNumberFormat="1" applyFont="1" applyFill="1" applyBorder="1"/>
    <xf numFmtId="0" fontId="6" fillId="0" borderId="11" xfId="0" applyFont="1" applyFill="1" applyBorder="1"/>
    <xf numFmtId="1" fontId="6" fillId="0" borderId="16" xfId="0" applyNumberFormat="1" applyFont="1" applyFill="1" applyBorder="1"/>
    <xf numFmtId="0" fontId="6" fillId="0" borderId="10" xfId="0" applyFont="1" applyFill="1" applyBorder="1"/>
    <xf numFmtId="1" fontId="2" fillId="0" borderId="0" xfId="0" applyNumberFormat="1" applyFont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31.03.2017</v>
          </cell>
          <cell r="D1" t="str">
            <v>31 MARCH 2017</v>
          </cell>
          <cell r="E1" t="str">
            <v>31.03.2016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CL24"/>
  <sheetViews>
    <sheetView showGridLines="0" showZeros="0" tabSelected="1" topLeftCell="BI1" workbookViewId="0">
      <selection activeCell="BN19" sqref="BN19"/>
    </sheetView>
  </sheetViews>
  <sheetFormatPr defaultColWidth="0" defaultRowHeight="21" customHeight="1" zeroHeight="1"/>
  <cols>
    <col min="1" max="1" width="5.5703125" style="2" customWidth="1"/>
    <col min="2" max="2" width="57" style="2" customWidth="1"/>
    <col min="3" max="70" width="17.7109375" style="2" customWidth="1"/>
    <col min="71" max="72" width="9.140625" style="2" customWidth="1"/>
    <col min="73" max="73" width="16.7109375" style="2" bestFit="1" customWidth="1"/>
    <col min="74" max="90" width="0" style="2" hidden="1" customWidth="1"/>
    <col min="91" max="16384" width="9.140625" style="2" hidden="1"/>
  </cols>
  <sheetData>
    <row r="1" spans="2:7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2:73">
      <c r="B2" s="3" t="str">
        <f>[1]INDEX!$A$4</f>
        <v>Registration No. 58 and Date of Renewal of Registration with IRDA - 27/01/2017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3" ht="22.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U4" s="5"/>
    </row>
    <row r="5" spans="2:73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3">
      <c r="B6" s="3" t="str">
        <f>"Commission for the period ended " &amp;[1]INDEX!D1</f>
        <v>Commission for the period ended 31 MARCH 2017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3" ht="21.75" thickBot="1">
      <c r="F7" s="6" t="s">
        <v>3</v>
      </c>
      <c r="G7" s="6"/>
      <c r="H7" s="6"/>
      <c r="I7" s="6"/>
      <c r="J7" s="6"/>
      <c r="K7" s="6"/>
      <c r="L7" s="6"/>
      <c r="M7" s="6"/>
      <c r="N7" s="6"/>
      <c r="R7" s="6" t="s">
        <v>3</v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N7" s="6" t="s">
        <v>3</v>
      </c>
      <c r="BR7" s="6" t="s">
        <v>3</v>
      </c>
    </row>
    <row r="8" spans="2:73">
      <c r="B8" s="7" t="s">
        <v>4</v>
      </c>
      <c r="C8" s="8" t="s">
        <v>5</v>
      </c>
      <c r="D8" s="9"/>
      <c r="E8" s="9"/>
      <c r="F8" s="10"/>
      <c r="G8" s="8" t="s">
        <v>6</v>
      </c>
      <c r="H8" s="9"/>
      <c r="I8" s="9"/>
      <c r="J8" s="10"/>
      <c r="K8" s="8" t="s">
        <v>7</v>
      </c>
      <c r="L8" s="9"/>
      <c r="M8" s="9"/>
      <c r="N8" s="10"/>
      <c r="O8" s="8" t="s">
        <v>8</v>
      </c>
      <c r="P8" s="9"/>
      <c r="Q8" s="9"/>
      <c r="R8" s="10"/>
      <c r="S8" s="8" t="s">
        <v>9</v>
      </c>
      <c r="T8" s="9"/>
      <c r="U8" s="9"/>
      <c r="V8" s="10"/>
      <c r="W8" s="8" t="s">
        <v>10</v>
      </c>
      <c r="X8" s="9"/>
      <c r="Y8" s="9"/>
      <c r="Z8" s="10"/>
      <c r="AA8" s="8" t="s">
        <v>11</v>
      </c>
      <c r="AB8" s="9"/>
      <c r="AC8" s="9"/>
      <c r="AD8" s="10"/>
      <c r="AE8" s="8" t="s">
        <v>12</v>
      </c>
      <c r="AF8" s="9"/>
      <c r="AG8" s="9"/>
      <c r="AH8" s="10"/>
      <c r="AI8" s="8" t="s">
        <v>13</v>
      </c>
      <c r="AJ8" s="9"/>
      <c r="AK8" s="9"/>
      <c r="AL8" s="10"/>
      <c r="AM8" s="8" t="s">
        <v>14</v>
      </c>
      <c r="AN8" s="9"/>
      <c r="AO8" s="9"/>
      <c r="AP8" s="10"/>
      <c r="AQ8" s="8" t="s">
        <v>15</v>
      </c>
      <c r="AR8" s="9"/>
      <c r="AS8" s="9"/>
      <c r="AT8" s="10"/>
      <c r="AU8" s="8" t="s">
        <v>16</v>
      </c>
      <c r="AV8" s="9"/>
      <c r="AW8" s="9"/>
      <c r="AX8" s="10"/>
      <c r="AY8" s="8" t="s">
        <v>17</v>
      </c>
      <c r="AZ8" s="9"/>
      <c r="BA8" s="9"/>
      <c r="BB8" s="10"/>
      <c r="BC8" s="8" t="s">
        <v>18</v>
      </c>
      <c r="BD8" s="9"/>
      <c r="BE8" s="9"/>
      <c r="BF8" s="10"/>
      <c r="BG8" s="8" t="s">
        <v>19</v>
      </c>
      <c r="BH8" s="9"/>
      <c r="BI8" s="9"/>
      <c r="BJ8" s="10"/>
      <c r="BK8" s="8" t="s">
        <v>20</v>
      </c>
      <c r="BL8" s="9"/>
      <c r="BM8" s="9"/>
      <c r="BN8" s="10"/>
      <c r="BO8" s="8" t="s">
        <v>21</v>
      </c>
      <c r="BP8" s="9"/>
      <c r="BQ8" s="9"/>
      <c r="BR8" s="10"/>
    </row>
    <row r="9" spans="2:73" ht="63">
      <c r="B9" s="11"/>
      <c r="C9" s="12" t="str">
        <f>"For the Quarter ended " &amp;[1]INDEX!$C$1</f>
        <v>For the Quarter ended 31.03.2017</v>
      </c>
      <c r="D9" s="13" t="str">
        <f>"Upto the Quarter ended " &amp;[1]INDEX!$C$1</f>
        <v>Upto the Quarter ended 31.03.2017</v>
      </c>
      <c r="E9" s="13" t="str">
        <f>"For the Quarter ended " &amp;[1]INDEX!$E$1</f>
        <v>For the Quarter ended 31.03.2016</v>
      </c>
      <c r="F9" s="14" t="str">
        <f>"Upto the Quarter ended " &amp;[1]INDEX!$E$1</f>
        <v>Upto the Quarter ended 31.03.2016</v>
      </c>
      <c r="G9" s="12" t="str">
        <f>"For the Quarter ended " &amp;[1]INDEX!$C$1</f>
        <v>For the Quarter ended 31.03.2017</v>
      </c>
      <c r="H9" s="13" t="str">
        <f>"Upto the Quarter ended " &amp;[1]INDEX!$C$1</f>
        <v>Upto the Quarter ended 31.03.2017</v>
      </c>
      <c r="I9" s="13" t="str">
        <f>"For the Quarter ended " &amp;[1]INDEX!$E$1</f>
        <v>For the Quarter ended 31.03.2016</v>
      </c>
      <c r="J9" s="14" t="str">
        <f>"Upto the Quarter ended " &amp;[1]INDEX!$E$1</f>
        <v>Upto the Quarter ended 31.03.2016</v>
      </c>
      <c r="K9" s="12" t="str">
        <f>"For the Quarter ended " &amp;[1]INDEX!$C$1</f>
        <v>For the Quarter ended 31.03.2017</v>
      </c>
      <c r="L9" s="13" t="str">
        <f>"Upto the Quarter ended " &amp;[1]INDEX!$C$1</f>
        <v>Upto the Quarter ended 31.03.2017</v>
      </c>
      <c r="M9" s="13" t="str">
        <f>"For the Quarter ended " &amp;[1]INDEX!$E$1</f>
        <v>For the Quarter ended 31.03.2016</v>
      </c>
      <c r="N9" s="14" t="str">
        <f>"Upto the Quarter ended " &amp;[1]INDEX!$E$1</f>
        <v>Upto the Quarter ended 31.03.2016</v>
      </c>
      <c r="O9" s="12" t="str">
        <f>"For the Quarter ended " &amp;[1]INDEX!$C$1</f>
        <v>For the Quarter ended 31.03.2017</v>
      </c>
      <c r="P9" s="13" t="str">
        <f>"Upto the Quarter ended " &amp;[1]INDEX!$C$1</f>
        <v>Upto the Quarter ended 31.03.2017</v>
      </c>
      <c r="Q9" s="13" t="str">
        <f>"For the Quarter ended " &amp;[1]INDEX!$E$1</f>
        <v>For the Quarter ended 31.03.2016</v>
      </c>
      <c r="R9" s="14" t="str">
        <f>"Upto the Quarter ended " &amp;[1]INDEX!$E$1</f>
        <v>Upto the Quarter ended 31.03.2016</v>
      </c>
      <c r="S9" s="12" t="str">
        <f>"For the Quarter ended " &amp;[1]INDEX!$C$1</f>
        <v>For the Quarter ended 31.03.2017</v>
      </c>
      <c r="T9" s="13" t="str">
        <f>"Upto the Quarter ended " &amp;[1]INDEX!$C$1</f>
        <v>Upto the Quarter ended 31.03.2017</v>
      </c>
      <c r="U9" s="13" t="str">
        <f>"For the Quarter ended " &amp;[1]INDEX!$E$1</f>
        <v>For the Quarter ended 31.03.2016</v>
      </c>
      <c r="V9" s="14" t="str">
        <f>"Upto the Quarter ended " &amp;[1]INDEX!$E$1</f>
        <v>Upto the Quarter ended 31.03.2016</v>
      </c>
      <c r="W9" s="12" t="str">
        <f>"For the Quarter ended " &amp;[1]INDEX!$C$1</f>
        <v>For the Quarter ended 31.03.2017</v>
      </c>
      <c r="X9" s="13" t="str">
        <f>"Upto the Quarter ended " &amp;[1]INDEX!$C$1</f>
        <v>Upto the Quarter ended 31.03.2017</v>
      </c>
      <c r="Y9" s="13" t="str">
        <f>"For the Quarter ended " &amp;[1]INDEX!$E$1</f>
        <v>For the Quarter ended 31.03.2016</v>
      </c>
      <c r="Z9" s="14" t="str">
        <f>"Upto the Quarter ended " &amp;[1]INDEX!$E$1</f>
        <v>Upto the Quarter ended 31.03.2016</v>
      </c>
      <c r="AA9" s="12" t="str">
        <f>"For the Quarter ended " &amp;[1]INDEX!$C$1</f>
        <v>For the Quarter ended 31.03.2017</v>
      </c>
      <c r="AB9" s="13" t="str">
        <f>"Upto the Quarter ended " &amp;[1]INDEX!$C$1</f>
        <v>Upto the Quarter ended 31.03.2017</v>
      </c>
      <c r="AC9" s="13" t="str">
        <f>"For the Quarter ended " &amp;[1]INDEX!$E$1</f>
        <v>For the Quarter ended 31.03.2016</v>
      </c>
      <c r="AD9" s="14" t="str">
        <f>"Upto the Quarter ended " &amp;[1]INDEX!$E$1</f>
        <v>Upto the Quarter ended 31.03.2016</v>
      </c>
      <c r="AE9" s="12" t="str">
        <f>"For the Quarter ended " &amp;[1]INDEX!$C$1</f>
        <v>For the Quarter ended 31.03.2017</v>
      </c>
      <c r="AF9" s="13" t="str">
        <f>"Upto the Quarter ended " &amp;[1]INDEX!$C$1</f>
        <v>Upto the Quarter ended 31.03.2017</v>
      </c>
      <c r="AG9" s="13" t="str">
        <f>"For the Quarter ended " &amp;[1]INDEX!$E$1</f>
        <v>For the Quarter ended 31.03.2016</v>
      </c>
      <c r="AH9" s="14" t="str">
        <f>"Upto the Quarter ended " &amp;[1]INDEX!$E$1</f>
        <v>Upto the Quarter ended 31.03.2016</v>
      </c>
      <c r="AI9" s="12" t="str">
        <f>"For the Quarter ended " &amp;[1]INDEX!$C$1</f>
        <v>For the Quarter ended 31.03.2017</v>
      </c>
      <c r="AJ9" s="13" t="str">
        <f>"Upto the Quarter ended " &amp;[1]INDEX!$C$1</f>
        <v>Upto the Quarter ended 31.03.2017</v>
      </c>
      <c r="AK9" s="13" t="str">
        <f>"For the Quarter ended " &amp;[1]INDEX!$E$1</f>
        <v>For the Quarter ended 31.03.2016</v>
      </c>
      <c r="AL9" s="14" t="str">
        <f>"Upto the Quarter ended " &amp;[1]INDEX!$E$1</f>
        <v>Upto the Quarter ended 31.03.2016</v>
      </c>
      <c r="AM9" s="12" t="str">
        <f>"For the Quarter ended " &amp;[1]INDEX!$C$1</f>
        <v>For the Quarter ended 31.03.2017</v>
      </c>
      <c r="AN9" s="13" t="str">
        <f>"Upto the Quarter ended " &amp;[1]INDEX!$C$1</f>
        <v>Upto the Quarter ended 31.03.2017</v>
      </c>
      <c r="AO9" s="13" t="str">
        <f>"For the Quarter ended " &amp;[1]INDEX!$E$1</f>
        <v>For the Quarter ended 31.03.2016</v>
      </c>
      <c r="AP9" s="14" t="str">
        <f>"Upto the Quarter ended " &amp;[1]INDEX!$E$1</f>
        <v>Upto the Quarter ended 31.03.2016</v>
      </c>
      <c r="AQ9" s="12" t="str">
        <f>"For the Quarter ended " &amp;[1]INDEX!$C$1</f>
        <v>For the Quarter ended 31.03.2017</v>
      </c>
      <c r="AR9" s="13" t="str">
        <f>"Upto the Quarter ended " &amp;[1]INDEX!$C$1</f>
        <v>Upto the Quarter ended 31.03.2017</v>
      </c>
      <c r="AS9" s="13" t="str">
        <f>"For the Quarter ended " &amp;[1]INDEX!$E$1</f>
        <v>For the Quarter ended 31.03.2016</v>
      </c>
      <c r="AT9" s="14" t="str">
        <f>"Upto the Quarter ended " &amp;[1]INDEX!$E$1</f>
        <v>Upto the Quarter ended 31.03.2016</v>
      </c>
      <c r="AU9" s="12" t="str">
        <f>"For the Quarter ended " &amp;[1]INDEX!$C$1</f>
        <v>For the Quarter ended 31.03.2017</v>
      </c>
      <c r="AV9" s="13" t="str">
        <f>"Upto the Quarter ended " &amp;[1]INDEX!$C$1</f>
        <v>Upto the Quarter ended 31.03.2017</v>
      </c>
      <c r="AW9" s="13" t="str">
        <f>"For the Quarter ended " &amp;[1]INDEX!$E$1</f>
        <v>For the Quarter ended 31.03.2016</v>
      </c>
      <c r="AX9" s="14" t="str">
        <f>"Upto the Quarter ended " &amp;[1]INDEX!$E$1</f>
        <v>Upto the Quarter ended 31.03.2016</v>
      </c>
      <c r="AY9" s="12" t="str">
        <f>"For the Quarter ended " &amp;[1]INDEX!$C$1</f>
        <v>For the Quarter ended 31.03.2017</v>
      </c>
      <c r="AZ9" s="13" t="str">
        <f>"Upto the Quarter ended " &amp;[1]INDEX!$C$1</f>
        <v>Upto the Quarter ended 31.03.2017</v>
      </c>
      <c r="BA9" s="13" t="str">
        <f>"For the Quarter ended " &amp;[1]INDEX!$E$1</f>
        <v>For the Quarter ended 31.03.2016</v>
      </c>
      <c r="BB9" s="14" t="str">
        <f>"Upto the Quarter ended " &amp;[1]INDEX!$E$1</f>
        <v>Upto the Quarter ended 31.03.2016</v>
      </c>
      <c r="BC9" s="12" t="str">
        <f>"For the Quarter ended " &amp;[1]INDEX!$C$1</f>
        <v>For the Quarter ended 31.03.2017</v>
      </c>
      <c r="BD9" s="13" t="str">
        <f>"Upto the Quarter ended " &amp;[1]INDEX!$C$1</f>
        <v>Upto the Quarter ended 31.03.2017</v>
      </c>
      <c r="BE9" s="13" t="str">
        <f>"For the Quarter ended " &amp;[1]INDEX!$E$1</f>
        <v>For the Quarter ended 31.03.2016</v>
      </c>
      <c r="BF9" s="14" t="str">
        <f>"Upto the Quarter ended " &amp;[1]INDEX!$E$1</f>
        <v>Upto the Quarter ended 31.03.2016</v>
      </c>
      <c r="BG9" s="12" t="str">
        <f>"For the Quarter ended " &amp;[1]INDEX!$C$1</f>
        <v>For the Quarter ended 31.03.2017</v>
      </c>
      <c r="BH9" s="13" t="str">
        <f>"Upto the Quarter ended " &amp;[1]INDEX!$C$1</f>
        <v>Upto the Quarter ended 31.03.2017</v>
      </c>
      <c r="BI9" s="13" t="str">
        <f>"For the Quarter ended " &amp;[1]INDEX!$E$1</f>
        <v>For the Quarter ended 31.03.2016</v>
      </c>
      <c r="BJ9" s="14" t="str">
        <f>"Upto the Quarter ended " &amp;[1]INDEX!$E$1</f>
        <v>Upto the Quarter ended 31.03.2016</v>
      </c>
      <c r="BK9" s="12" t="str">
        <f>"For the Quarter ended " &amp;[1]INDEX!$C$1</f>
        <v>For the Quarter ended 31.03.2017</v>
      </c>
      <c r="BL9" s="13" t="str">
        <f>"Upto the Quarter ended " &amp;[1]INDEX!$C$1</f>
        <v>Upto the Quarter ended 31.03.2017</v>
      </c>
      <c r="BM9" s="13" t="str">
        <f>"For the Quarter ended " &amp;[1]INDEX!$E$1</f>
        <v>For the Quarter ended 31.03.2016</v>
      </c>
      <c r="BN9" s="14" t="str">
        <f>"Upto the Quarter ended " &amp;[1]INDEX!$E$1</f>
        <v>Upto the Quarter ended 31.03.2016</v>
      </c>
      <c r="BO9" s="12" t="str">
        <f>"For the Quarter ended " &amp;[1]INDEX!$C$1</f>
        <v>For the Quarter ended 31.03.2017</v>
      </c>
      <c r="BP9" s="13" t="str">
        <f>"Upto the Quarter ended " &amp;[1]INDEX!$C$1</f>
        <v>Upto the Quarter ended 31.03.2017</v>
      </c>
      <c r="BQ9" s="13" t="str">
        <f>"For the Quarter ended " &amp;[1]INDEX!$E$1</f>
        <v>For the Quarter ended 31.03.2016</v>
      </c>
      <c r="BR9" s="14" t="str">
        <f>"Upto the Quarter ended " &amp;[1]INDEX!$E$1</f>
        <v>Upto the Quarter ended 31.03.2016</v>
      </c>
    </row>
    <row r="10" spans="2:73" s="19" customFormat="1">
      <c r="B10" s="15" t="s">
        <v>22</v>
      </c>
      <c r="C10" s="16"/>
      <c r="D10" s="17"/>
      <c r="E10" s="17"/>
      <c r="F10" s="18"/>
      <c r="G10" s="16"/>
      <c r="H10" s="17"/>
      <c r="I10" s="17"/>
      <c r="J10" s="18"/>
      <c r="K10" s="16"/>
      <c r="L10" s="17"/>
      <c r="M10" s="17"/>
      <c r="N10" s="18"/>
      <c r="O10" s="16"/>
      <c r="P10" s="17"/>
      <c r="Q10" s="17"/>
      <c r="R10" s="18"/>
      <c r="S10" s="16"/>
      <c r="T10" s="17"/>
      <c r="U10" s="17"/>
      <c r="V10" s="18"/>
      <c r="W10" s="16"/>
      <c r="X10" s="17"/>
      <c r="Y10" s="17"/>
      <c r="Z10" s="18"/>
      <c r="AA10" s="16"/>
      <c r="AB10" s="17"/>
      <c r="AC10" s="17"/>
      <c r="AD10" s="18"/>
      <c r="AE10" s="16"/>
      <c r="AF10" s="17"/>
      <c r="AG10" s="17"/>
      <c r="AH10" s="18"/>
      <c r="AI10" s="16"/>
      <c r="AJ10" s="17"/>
      <c r="AK10" s="17"/>
      <c r="AL10" s="18"/>
      <c r="AM10" s="16"/>
      <c r="AN10" s="17"/>
      <c r="AO10" s="17"/>
      <c r="AP10" s="18"/>
      <c r="AQ10" s="16"/>
      <c r="AR10" s="17"/>
      <c r="AS10" s="17"/>
      <c r="AT10" s="18"/>
      <c r="AU10" s="16"/>
      <c r="AV10" s="17"/>
      <c r="AW10" s="17"/>
      <c r="AX10" s="18"/>
      <c r="AY10" s="16"/>
      <c r="AZ10" s="17"/>
      <c r="BA10" s="17"/>
      <c r="BB10" s="18"/>
      <c r="BC10" s="16"/>
      <c r="BD10" s="17"/>
      <c r="BE10" s="17"/>
      <c r="BF10" s="18"/>
      <c r="BG10" s="16"/>
      <c r="BH10" s="17"/>
      <c r="BI10" s="17"/>
      <c r="BJ10" s="18"/>
      <c r="BK10" s="16"/>
      <c r="BL10" s="17"/>
      <c r="BM10" s="17"/>
      <c r="BN10" s="18"/>
      <c r="BO10" s="16"/>
      <c r="BP10" s="17"/>
      <c r="BQ10" s="17"/>
      <c r="BR10" s="18"/>
    </row>
    <row r="11" spans="2:73" s="19" customFormat="1">
      <c r="B11" s="20" t="s">
        <v>23</v>
      </c>
      <c r="C11" s="21">
        <v>175881.61800000007</v>
      </c>
      <c r="D11" s="22">
        <v>628377.81000000006</v>
      </c>
      <c r="E11" s="22">
        <v>165703.29699999996</v>
      </c>
      <c r="F11" s="23">
        <v>606526.33799999999</v>
      </c>
      <c r="G11" s="21">
        <v>49855.251999999979</v>
      </c>
      <c r="H11" s="22">
        <v>206157.47899999999</v>
      </c>
      <c r="I11" s="22">
        <v>54769.152000000002</v>
      </c>
      <c r="J11" s="23">
        <v>218052.505</v>
      </c>
      <c r="K11" s="21">
        <v>5237.6920000000009</v>
      </c>
      <c r="L11" s="22">
        <v>19895.644</v>
      </c>
      <c r="M11" s="22">
        <v>5830.4680000000008</v>
      </c>
      <c r="N11" s="23">
        <v>22057.094000000001</v>
      </c>
      <c r="O11" s="21">
        <f>G11+K11</f>
        <v>55092.943999999981</v>
      </c>
      <c r="P11" s="22">
        <f>H11+L11</f>
        <v>226053.12299999999</v>
      </c>
      <c r="Q11" s="22">
        <f>I11+M11</f>
        <v>60599.62</v>
      </c>
      <c r="R11" s="23">
        <f>J11+N11</f>
        <v>240109.59900000002</v>
      </c>
      <c r="S11" s="21">
        <v>639314.31799999997</v>
      </c>
      <c r="T11" s="22">
        <v>2167327.8259999999</v>
      </c>
      <c r="U11" s="22">
        <v>525123.18699999992</v>
      </c>
      <c r="V11" s="23">
        <v>2160347.3969999999</v>
      </c>
      <c r="W11" s="21">
        <v>7.2999999999999954E-2</v>
      </c>
      <c r="X11" s="22">
        <v>2.9169999999999998</v>
      </c>
      <c r="Y11" s="22">
        <v>-592.34900000000005</v>
      </c>
      <c r="Z11" s="23">
        <v>-0.22900000000000001</v>
      </c>
      <c r="AA11" s="21">
        <f>S11+W11</f>
        <v>639314.39099999995</v>
      </c>
      <c r="AB11" s="22">
        <f t="shared" ref="AB11:AD13" si="0">T11+X11</f>
        <v>2167330.7429999998</v>
      </c>
      <c r="AC11" s="22">
        <f t="shared" si="0"/>
        <v>524530.83799999987</v>
      </c>
      <c r="AD11" s="23">
        <f t="shared" si="0"/>
        <v>2160347.1680000001</v>
      </c>
      <c r="AE11" s="21">
        <v>838808.26199999987</v>
      </c>
      <c r="AF11" s="22">
        <v>2900565.2089999998</v>
      </c>
      <c r="AG11" s="22">
        <v>722496.12200000021</v>
      </c>
      <c r="AH11" s="23">
        <v>2591580.1830000002</v>
      </c>
      <c r="AI11" s="21">
        <v>12340.444000000003</v>
      </c>
      <c r="AJ11" s="22">
        <v>51907.593000000001</v>
      </c>
      <c r="AK11" s="22">
        <v>11965.224999999999</v>
      </c>
      <c r="AL11" s="23">
        <v>53987.883999999998</v>
      </c>
      <c r="AM11" s="21">
        <v>43777.179000000004</v>
      </c>
      <c r="AN11" s="22">
        <v>200872.304</v>
      </c>
      <c r="AO11" s="22">
        <v>76734.008999999991</v>
      </c>
      <c r="AP11" s="23">
        <v>240512.69399999999</v>
      </c>
      <c r="AQ11" s="21">
        <v>648.41699999999992</v>
      </c>
      <c r="AR11" s="22">
        <v>3138.9760000000001</v>
      </c>
      <c r="AS11" s="22">
        <v>473.51099999999997</v>
      </c>
      <c r="AT11" s="23">
        <v>4095.098</v>
      </c>
      <c r="AU11" s="21">
        <v>53585.413</v>
      </c>
      <c r="AV11" s="22">
        <v>188524.685</v>
      </c>
      <c r="AW11" s="22">
        <v>56698.014000000025</v>
      </c>
      <c r="AX11" s="23">
        <v>194446.59400000001</v>
      </c>
      <c r="AY11" s="21">
        <v>13043.697</v>
      </c>
      <c r="AZ11" s="22">
        <v>56883.900999999998</v>
      </c>
      <c r="BA11" s="22">
        <v>13651.713000000003</v>
      </c>
      <c r="BB11" s="23">
        <v>60055.29</v>
      </c>
      <c r="BC11" s="21">
        <v>18222.695</v>
      </c>
      <c r="BD11" s="22">
        <v>61914.813000000002</v>
      </c>
      <c r="BE11" s="22">
        <v>18553.092000000004</v>
      </c>
      <c r="BF11" s="23">
        <v>62471.116000000002</v>
      </c>
      <c r="BG11" s="21">
        <v>179116.52899999998</v>
      </c>
      <c r="BH11" s="22">
        <v>615807.92099999997</v>
      </c>
      <c r="BI11" s="22">
        <v>146290.78699999995</v>
      </c>
      <c r="BJ11" s="23">
        <v>456221.64399999997</v>
      </c>
      <c r="BK11" s="21">
        <f>AA11+AE11+AI11+AM11+AQ11+AU11+AY11+BC11+BG11</f>
        <v>1798857.0269999998</v>
      </c>
      <c r="BL11" s="22">
        <f t="shared" ref="BL11:BN13" si="1">AB11+AF11+AJ11+AN11+AR11+AV11+AZ11+BD11+BH11</f>
        <v>6246946.1449999986</v>
      </c>
      <c r="BM11" s="22">
        <f t="shared" si="1"/>
        <v>1571393.311</v>
      </c>
      <c r="BN11" s="23">
        <f t="shared" si="1"/>
        <v>5823717.6710000001</v>
      </c>
      <c r="BO11" s="21">
        <f t="shared" ref="BO11:BR13" si="2">+C11+O11+BK11</f>
        <v>2029831.5889999999</v>
      </c>
      <c r="BP11" s="22">
        <f t="shared" si="2"/>
        <v>7101377.0779999988</v>
      </c>
      <c r="BQ11" s="22">
        <f t="shared" si="2"/>
        <v>1797696.2279999999</v>
      </c>
      <c r="BR11" s="23">
        <f t="shared" si="2"/>
        <v>6670353.608</v>
      </c>
    </row>
    <row r="12" spans="2:73" s="19" customFormat="1">
      <c r="B12" s="20" t="s">
        <v>24</v>
      </c>
      <c r="C12" s="21">
        <v>98957.007999999973</v>
      </c>
      <c r="D12" s="22">
        <v>361606.484</v>
      </c>
      <c r="E12" s="22">
        <v>84642.631000000023</v>
      </c>
      <c r="F12" s="23">
        <v>343350.12300000002</v>
      </c>
      <c r="G12" s="21">
        <v>1479.0020000000004</v>
      </c>
      <c r="H12" s="22">
        <v>6221.3760000000002</v>
      </c>
      <c r="I12" s="22">
        <v>711.84799999999996</v>
      </c>
      <c r="J12" s="23">
        <v>2750.299</v>
      </c>
      <c r="K12" s="21">
        <v>1807.4649999999992</v>
      </c>
      <c r="L12" s="22">
        <v>8505.4249999999993</v>
      </c>
      <c r="M12" s="22">
        <v>4651.75</v>
      </c>
      <c r="N12" s="23">
        <v>21219.916000000001</v>
      </c>
      <c r="O12" s="21">
        <f t="shared" ref="O12:R13" si="3">G12+K12</f>
        <v>3286.4669999999996</v>
      </c>
      <c r="P12" s="22">
        <f t="shared" si="3"/>
        <v>14726.800999999999</v>
      </c>
      <c r="Q12" s="22">
        <f t="shared" si="3"/>
        <v>5363.598</v>
      </c>
      <c r="R12" s="23">
        <f t="shared" si="3"/>
        <v>23970.215</v>
      </c>
      <c r="S12" s="21">
        <v>0</v>
      </c>
      <c r="T12" s="22">
        <v>312.88600000000002</v>
      </c>
      <c r="U12" s="22">
        <v>0</v>
      </c>
      <c r="V12" s="23">
        <v>-6718.6819999999998</v>
      </c>
      <c r="W12" s="21">
        <v>1511.3540000000003</v>
      </c>
      <c r="X12" s="22">
        <v>6597.8280000000004</v>
      </c>
      <c r="Y12" s="22">
        <v>0</v>
      </c>
      <c r="Z12" s="23">
        <v>7621.326</v>
      </c>
      <c r="AA12" s="21">
        <f t="shared" ref="AA12:AA13" si="4">S12+W12</f>
        <v>1511.3540000000003</v>
      </c>
      <c r="AB12" s="22">
        <f t="shared" si="0"/>
        <v>6910.7140000000009</v>
      </c>
      <c r="AC12" s="22">
        <f t="shared" si="0"/>
        <v>0</v>
      </c>
      <c r="AD12" s="23">
        <f t="shared" si="0"/>
        <v>902.64400000000023</v>
      </c>
      <c r="AE12" s="21">
        <v>0</v>
      </c>
      <c r="AF12" s="22">
        <v>0</v>
      </c>
      <c r="AG12" s="22">
        <v>0</v>
      </c>
      <c r="AH12" s="23">
        <v>0</v>
      </c>
      <c r="AI12" s="21">
        <v>0</v>
      </c>
      <c r="AJ12" s="22">
        <v>0</v>
      </c>
      <c r="AK12" s="22">
        <v>0</v>
      </c>
      <c r="AL12" s="23">
        <v>0</v>
      </c>
      <c r="AM12" s="21">
        <v>0</v>
      </c>
      <c r="AN12" s="22">
        <v>0</v>
      </c>
      <c r="AO12" s="22">
        <v>0</v>
      </c>
      <c r="AP12" s="23">
        <v>0</v>
      </c>
      <c r="AQ12" s="21">
        <v>1734.9839999999967</v>
      </c>
      <c r="AR12" s="22">
        <v>19784.724999999999</v>
      </c>
      <c r="AS12" s="22">
        <v>709.54600000000028</v>
      </c>
      <c r="AT12" s="23">
        <v>7511.2359999999999</v>
      </c>
      <c r="AU12" s="21">
        <v>43839.875999999989</v>
      </c>
      <c r="AV12" s="22">
        <v>114143.77899999999</v>
      </c>
      <c r="AW12" s="22">
        <v>32409.919999999998</v>
      </c>
      <c r="AX12" s="23">
        <v>115230.325</v>
      </c>
      <c r="AY12" s="21">
        <v>0</v>
      </c>
      <c r="AZ12" s="22">
        <v>0</v>
      </c>
      <c r="BA12" s="22">
        <v>0</v>
      </c>
      <c r="BB12" s="23">
        <v>0</v>
      </c>
      <c r="BC12" s="21">
        <v>0</v>
      </c>
      <c r="BD12" s="22">
        <v>0</v>
      </c>
      <c r="BE12" s="22">
        <v>0</v>
      </c>
      <c r="BF12" s="23">
        <v>0</v>
      </c>
      <c r="BG12" s="21">
        <v>54768.365999999995</v>
      </c>
      <c r="BH12" s="22">
        <v>108233.30899999999</v>
      </c>
      <c r="BI12" s="22">
        <v>52174.602000000014</v>
      </c>
      <c r="BJ12" s="23">
        <v>148283.86600000001</v>
      </c>
      <c r="BK12" s="21">
        <f t="shared" ref="BK12:BK13" si="5">AA12+AE12+AI12+AM12+AQ12+AU12+AY12+BC12+BG12</f>
        <v>101854.57999999999</v>
      </c>
      <c r="BL12" s="22">
        <f t="shared" si="1"/>
        <v>249072.527</v>
      </c>
      <c r="BM12" s="22">
        <f t="shared" si="1"/>
        <v>85294.068000000014</v>
      </c>
      <c r="BN12" s="23">
        <f t="shared" si="1"/>
        <v>271928.071</v>
      </c>
      <c r="BO12" s="21">
        <f t="shared" si="2"/>
        <v>204098.05499999996</v>
      </c>
      <c r="BP12" s="22">
        <f t="shared" si="2"/>
        <v>625405.81199999992</v>
      </c>
      <c r="BQ12" s="22">
        <f t="shared" si="2"/>
        <v>175300.29700000002</v>
      </c>
      <c r="BR12" s="23">
        <f t="shared" si="2"/>
        <v>639248.40899999999</v>
      </c>
    </row>
    <row r="13" spans="2:73" s="19" customFormat="1">
      <c r="B13" s="20" t="s">
        <v>25</v>
      </c>
      <c r="C13" s="21">
        <v>36579.866999999998</v>
      </c>
      <c r="D13" s="22">
        <v>164436.916</v>
      </c>
      <c r="E13" s="22">
        <v>92886.955999999991</v>
      </c>
      <c r="F13" s="23">
        <v>218089.57699999999</v>
      </c>
      <c r="G13" s="21">
        <v>10460.705000000002</v>
      </c>
      <c r="H13" s="22">
        <v>39503.338000000003</v>
      </c>
      <c r="I13" s="22">
        <v>10140.054999999997</v>
      </c>
      <c r="J13" s="23">
        <v>40979.381999999998</v>
      </c>
      <c r="K13" s="21">
        <v>10446.862999999998</v>
      </c>
      <c r="L13" s="22">
        <v>48956.055999999997</v>
      </c>
      <c r="M13" s="22">
        <v>10125.714000000007</v>
      </c>
      <c r="N13" s="23">
        <v>96079.966</v>
      </c>
      <c r="O13" s="21">
        <f t="shared" si="3"/>
        <v>20907.567999999999</v>
      </c>
      <c r="P13" s="22">
        <f>H13+L13-2</f>
        <v>88457.394</v>
      </c>
      <c r="Q13" s="22">
        <f t="shared" si="3"/>
        <v>20265.769000000004</v>
      </c>
      <c r="R13" s="23">
        <f>J13+N13-1</f>
        <v>137058.348</v>
      </c>
      <c r="S13" s="21">
        <v>315500.32899999991</v>
      </c>
      <c r="T13" s="22">
        <v>974572.59</v>
      </c>
      <c r="U13" s="22">
        <v>52800.678000000014</v>
      </c>
      <c r="V13" s="23">
        <v>199015.22500000001</v>
      </c>
      <c r="W13" s="21">
        <v>566604.98199999984</v>
      </c>
      <c r="X13" s="22">
        <v>1219074.8189999999</v>
      </c>
      <c r="Y13" s="22">
        <v>21507.278000000006</v>
      </c>
      <c r="Z13" s="23">
        <v>90823.85</v>
      </c>
      <c r="AA13" s="21">
        <f t="shared" si="4"/>
        <v>882105.31099999975</v>
      </c>
      <c r="AB13" s="22">
        <f t="shared" si="0"/>
        <v>2193647.409</v>
      </c>
      <c r="AC13" s="22">
        <f t="shared" si="0"/>
        <v>74307.95600000002</v>
      </c>
      <c r="AD13" s="23">
        <f t="shared" si="0"/>
        <v>289839.07500000001</v>
      </c>
      <c r="AE13" s="21">
        <v>565168.92699999991</v>
      </c>
      <c r="AF13" s="22">
        <v>1566358.487</v>
      </c>
      <c r="AG13" s="22">
        <v>0</v>
      </c>
      <c r="AH13" s="23">
        <v>-278288.92099999997</v>
      </c>
      <c r="AI13" s="21">
        <v>0</v>
      </c>
      <c r="AJ13" s="22">
        <v>0</v>
      </c>
      <c r="AK13" s="22">
        <v>0</v>
      </c>
      <c r="AL13" s="23">
        <v>0</v>
      </c>
      <c r="AM13" s="21">
        <v>0</v>
      </c>
      <c r="AN13" s="22">
        <v>0</v>
      </c>
      <c r="AO13" s="22">
        <v>0</v>
      </c>
      <c r="AP13" s="23">
        <v>0</v>
      </c>
      <c r="AQ13" s="21">
        <v>2766.607</v>
      </c>
      <c r="AR13" s="22">
        <v>20875.402999999998</v>
      </c>
      <c r="AS13" s="22">
        <v>14305.596000000001</v>
      </c>
      <c r="AT13" s="23">
        <v>21792.915000000001</v>
      </c>
      <c r="AU13" s="21">
        <v>58484.552999999985</v>
      </c>
      <c r="AV13" s="22">
        <v>140470.02299999999</v>
      </c>
      <c r="AW13" s="22">
        <v>41724.192000000003</v>
      </c>
      <c r="AX13" s="23">
        <v>101609.114</v>
      </c>
      <c r="AY13" s="21">
        <v>0</v>
      </c>
      <c r="AZ13" s="22">
        <v>0</v>
      </c>
      <c r="BA13" s="22">
        <v>0</v>
      </c>
      <c r="BB13" s="23">
        <v>0</v>
      </c>
      <c r="BC13" s="21">
        <v>411538.826</v>
      </c>
      <c r="BD13" s="22">
        <v>411538.826</v>
      </c>
      <c r="BE13" s="22">
        <v>0</v>
      </c>
      <c r="BF13" s="23">
        <v>0</v>
      </c>
      <c r="BG13" s="21">
        <v>-213537.47500000003</v>
      </c>
      <c r="BH13" s="22">
        <v>248748.67499999999</v>
      </c>
      <c r="BI13" s="22">
        <v>93504.021999999997</v>
      </c>
      <c r="BJ13" s="23">
        <v>620922.152</v>
      </c>
      <c r="BK13" s="21">
        <f t="shared" si="5"/>
        <v>1706526.7489999998</v>
      </c>
      <c r="BL13" s="22">
        <f t="shared" si="1"/>
        <v>4581638.8229999999</v>
      </c>
      <c r="BM13" s="22">
        <f t="shared" si="1"/>
        <v>223841.76600000003</v>
      </c>
      <c r="BN13" s="23">
        <f t="shared" si="1"/>
        <v>755874.33500000008</v>
      </c>
      <c r="BO13" s="21">
        <f t="shared" si="2"/>
        <v>1764014.1839999999</v>
      </c>
      <c r="BP13" s="22">
        <f t="shared" si="2"/>
        <v>4834533.1329999994</v>
      </c>
      <c r="BQ13" s="22">
        <f t="shared" si="2"/>
        <v>336994.49100000004</v>
      </c>
      <c r="BR13" s="23">
        <f t="shared" si="2"/>
        <v>1111022.26</v>
      </c>
    </row>
    <row r="14" spans="2:73" s="28" customFormat="1" ht="21.75" thickBot="1">
      <c r="B14" s="24" t="s">
        <v>26</v>
      </c>
      <c r="C14" s="25">
        <f t="shared" ref="C14:BR14" si="6">+C11+C12-C13</f>
        <v>238258.75900000005</v>
      </c>
      <c r="D14" s="26">
        <f>+D11+D12-D13+1</f>
        <v>825548.37800000003</v>
      </c>
      <c r="E14" s="26">
        <f t="shared" ref="E14" si="7">+E11+E12-E13</f>
        <v>157458.97200000001</v>
      </c>
      <c r="F14" s="27">
        <f>+F11+F12-F13-1</f>
        <v>731785.88400000008</v>
      </c>
      <c r="G14" s="25">
        <f t="shared" ref="G14:I14" si="8">+G11+G12-G13</f>
        <v>40873.548999999977</v>
      </c>
      <c r="H14" s="26">
        <f t="shared" si="8"/>
        <v>172875.51699999999</v>
      </c>
      <c r="I14" s="26">
        <f t="shared" si="8"/>
        <v>45340.945000000007</v>
      </c>
      <c r="J14" s="27">
        <f>+J11+J12-J13+1</f>
        <v>179824.42200000002</v>
      </c>
      <c r="K14" s="25">
        <f t="shared" ref="K14:M14" si="9">+K11+K12-K13</f>
        <v>-3401.7059999999974</v>
      </c>
      <c r="L14" s="26">
        <f t="shared" si="9"/>
        <v>-20554.986999999997</v>
      </c>
      <c r="M14" s="26">
        <f t="shared" si="9"/>
        <v>356.50399999999354</v>
      </c>
      <c r="N14" s="27">
        <f>+N11+N12-N13+1</f>
        <v>-52801.955999999998</v>
      </c>
      <c r="O14" s="25">
        <f t="shared" si="6"/>
        <v>37471.842999999979</v>
      </c>
      <c r="P14" s="26">
        <f t="shared" si="6"/>
        <v>152322.53</v>
      </c>
      <c r="Q14" s="26">
        <f t="shared" si="6"/>
        <v>45697.449000000008</v>
      </c>
      <c r="R14" s="27">
        <f t="shared" si="6"/>
        <v>127021.46600000001</v>
      </c>
      <c r="S14" s="25">
        <f t="shared" si="6"/>
        <v>323813.98900000006</v>
      </c>
      <c r="T14" s="26">
        <f t="shared" si="6"/>
        <v>1193068.122</v>
      </c>
      <c r="U14" s="26">
        <f t="shared" si="6"/>
        <v>472322.5089999999</v>
      </c>
      <c r="V14" s="27">
        <f t="shared" si="6"/>
        <v>1954613.4899999998</v>
      </c>
      <c r="W14" s="25">
        <f t="shared" si="6"/>
        <v>-565093.55499999982</v>
      </c>
      <c r="X14" s="26">
        <f t="shared" si="6"/>
        <v>-1212474.0739999998</v>
      </c>
      <c r="Y14" s="26">
        <f t="shared" si="6"/>
        <v>-22099.627000000004</v>
      </c>
      <c r="Z14" s="27">
        <f t="shared" si="6"/>
        <v>-83202.753000000012</v>
      </c>
      <c r="AA14" s="25">
        <f t="shared" si="6"/>
        <v>-241279.56599999976</v>
      </c>
      <c r="AB14" s="26">
        <f t="shared" si="6"/>
        <v>-19405.952000000048</v>
      </c>
      <c r="AC14" s="26">
        <f t="shared" si="6"/>
        <v>450222.88199999987</v>
      </c>
      <c r="AD14" s="27">
        <f t="shared" si="6"/>
        <v>1871410.737</v>
      </c>
      <c r="AE14" s="25">
        <f t="shared" si="6"/>
        <v>273639.33499999996</v>
      </c>
      <c r="AF14" s="26">
        <f t="shared" si="6"/>
        <v>1334206.7219999998</v>
      </c>
      <c r="AG14" s="26">
        <f t="shared" si="6"/>
        <v>722496.12200000021</v>
      </c>
      <c r="AH14" s="27">
        <f t="shared" si="6"/>
        <v>2869869.1040000003</v>
      </c>
      <c r="AI14" s="25">
        <f t="shared" si="6"/>
        <v>12340.444000000003</v>
      </c>
      <c r="AJ14" s="26">
        <f t="shared" si="6"/>
        <v>51907.593000000001</v>
      </c>
      <c r="AK14" s="26">
        <f t="shared" si="6"/>
        <v>11965.224999999999</v>
      </c>
      <c r="AL14" s="27">
        <f t="shared" si="6"/>
        <v>53987.883999999998</v>
      </c>
      <c r="AM14" s="25">
        <f t="shared" si="6"/>
        <v>43777.179000000004</v>
      </c>
      <c r="AN14" s="26">
        <f t="shared" si="6"/>
        <v>200872.304</v>
      </c>
      <c r="AO14" s="26">
        <f t="shared" si="6"/>
        <v>76734.008999999991</v>
      </c>
      <c r="AP14" s="27">
        <f t="shared" si="6"/>
        <v>240512.69399999999</v>
      </c>
      <c r="AQ14" s="25">
        <f t="shared" si="6"/>
        <v>-383.20600000000331</v>
      </c>
      <c r="AR14" s="26">
        <f t="shared" si="6"/>
        <v>2048.2979999999989</v>
      </c>
      <c r="AS14" s="26">
        <f t="shared" si="6"/>
        <v>-13122.539000000001</v>
      </c>
      <c r="AT14" s="27">
        <f t="shared" si="6"/>
        <v>-10186.581000000002</v>
      </c>
      <c r="AU14" s="25">
        <f t="shared" si="6"/>
        <v>38940.736000000004</v>
      </c>
      <c r="AV14" s="26">
        <f t="shared" si="6"/>
        <v>162198.44099999999</v>
      </c>
      <c r="AW14" s="26">
        <f t="shared" si="6"/>
        <v>47383.74200000002</v>
      </c>
      <c r="AX14" s="27">
        <f t="shared" si="6"/>
        <v>208067.80499999999</v>
      </c>
      <c r="AY14" s="25">
        <f t="shared" si="6"/>
        <v>13043.697</v>
      </c>
      <c r="AZ14" s="26">
        <f t="shared" si="6"/>
        <v>56883.900999999998</v>
      </c>
      <c r="BA14" s="26">
        <f t="shared" si="6"/>
        <v>13651.713000000003</v>
      </c>
      <c r="BB14" s="27">
        <f t="shared" si="6"/>
        <v>60055.29</v>
      </c>
      <c r="BC14" s="25">
        <f t="shared" si="6"/>
        <v>-393316.13099999999</v>
      </c>
      <c r="BD14" s="26">
        <f t="shared" si="6"/>
        <v>-349624.01299999998</v>
      </c>
      <c r="BE14" s="26">
        <f t="shared" si="6"/>
        <v>18553.092000000004</v>
      </c>
      <c r="BF14" s="27">
        <f t="shared" si="6"/>
        <v>62471.116000000002</v>
      </c>
      <c r="BG14" s="25">
        <f t="shared" si="6"/>
        <v>447422.37</v>
      </c>
      <c r="BH14" s="26">
        <f t="shared" si="6"/>
        <v>475292.55499999999</v>
      </c>
      <c r="BI14" s="26">
        <f t="shared" si="6"/>
        <v>104961.36699999997</v>
      </c>
      <c r="BJ14" s="27">
        <f t="shared" si="6"/>
        <v>-16416.641999999993</v>
      </c>
      <c r="BK14" s="25">
        <f t="shared" si="6"/>
        <v>194184.85800000001</v>
      </c>
      <c r="BL14" s="26">
        <f t="shared" si="6"/>
        <v>1914379.8489999985</v>
      </c>
      <c r="BM14" s="26">
        <f>(+BM11+BM12-BM13)</f>
        <v>1432845.6129999999</v>
      </c>
      <c r="BN14" s="27">
        <f>(+BN11+BN12-BN13)</f>
        <v>5339771.4070000006</v>
      </c>
      <c r="BO14" s="25">
        <f t="shared" si="6"/>
        <v>469915.45999999996</v>
      </c>
      <c r="BP14" s="26">
        <f t="shared" si="6"/>
        <v>2892249.7569999993</v>
      </c>
      <c r="BQ14" s="26">
        <f t="shared" si="6"/>
        <v>1636002.034</v>
      </c>
      <c r="BR14" s="27">
        <f t="shared" si="6"/>
        <v>6198579.7570000002</v>
      </c>
    </row>
    <row r="15" spans="2:73" s="28" customFormat="1" ht="21.75" thickBot="1">
      <c r="B15" s="29" t="s">
        <v>27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</row>
    <row r="16" spans="2:73" s="19" customFormat="1">
      <c r="B16" s="30" t="s">
        <v>28</v>
      </c>
      <c r="C16" s="31"/>
      <c r="D16" s="32">
        <v>326063.43364999996</v>
      </c>
      <c r="E16" s="32"/>
      <c r="F16" s="33">
        <v>300000.01432999998</v>
      </c>
      <c r="G16" s="34"/>
      <c r="H16" s="35"/>
      <c r="I16" s="35"/>
      <c r="J16" s="35"/>
      <c r="K16" s="35"/>
      <c r="L16" s="35"/>
      <c r="M16" s="35"/>
      <c r="N16" s="35"/>
      <c r="O16" s="31"/>
      <c r="P16" s="32">
        <v>139574.46163999996</v>
      </c>
      <c r="Q16" s="32"/>
      <c r="R16" s="33">
        <v>158783.90747999999</v>
      </c>
      <c r="S16" s="32"/>
      <c r="T16" s="32"/>
      <c r="U16" s="32"/>
      <c r="V16" s="32"/>
      <c r="W16" s="32"/>
      <c r="X16" s="32"/>
      <c r="Y16" s="32"/>
      <c r="Z16" s="32"/>
      <c r="AA16" s="32">
        <f>S16+W16</f>
        <v>0</v>
      </c>
      <c r="AB16" s="32">
        <f t="shared" ref="AB16:AD21" si="10">T16+X16</f>
        <v>0</v>
      </c>
      <c r="AC16" s="32">
        <f t="shared" si="10"/>
        <v>0</v>
      </c>
      <c r="AD16" s="32">
        <f t="shared" si="10"/>
        <v>0</v>
      </c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>
        <f>AA16+AE16+AI16+AM16+AQ16+AU16+AY16+BC16+BG16</f>
        <v>0</v>
      </c>
      <c r="BL16" s="32">
        <v>3571352.2116499995</v>
      </c>
      <c r="BM16" s="32">
        <f t="shared" ref="BM16:BM20" si="11">AC16+AG16+AK16+AO16+AS16+AW16+BA16+BE16+BI16</f>
        <v>0</v>
      </c>
      <c r="BN16" s="32">
        <v>3422352.1496300003</v>
      </c>
      <c r="BO16" s="32">
        <f t="shared" ref="BO16:BR20" si="12">+C16+O16+BK16</f>
        <v>0</v>
      </c>
      <c r="BP16" s="32">
        <f t="shared" si="12"/>
        <v>4036990.1069399994</v>
      </c>
      <c r="BQ16" s="32">
        <f t="shared" si="12"/>
        <v>0</v>
      </c>
      <c r="BR16" s="32">
        <f t="shared" si="12"/>
        <v>3881136.0714400001</v>
      </c>
    </row>
    <row r="17" spans="2:70" s="19" customFormat="1">
      <c r="B17" s="20" t="s">
        <v>29</v>
      </c>
      <c r="C17" s="21"/>
      <c r="D17" s="22">
        <v>204742.58638999998</v>
      </c>
      <c r="E17" s="22"/>
      <c r="F17" s="36">
        <v>190286.83375999998</v>
      </c>
      <c r="G17" s="16"/>
      <c r="H17" s="17"/>
      <c r="I17" s="17"/>
      <c r="J17" s="17"/>
      <c r="K17" s="17"/>
      <c r="L17" s="17"/>
      <c r="M17" s="17"/>
      <c r="N17" s="17"/>
      <c r="O17" s="21"/>
      <c r="P17" s="22">
        <v>86040.967700000023</v>
      </c>
      <c r="Q17" s="22"/>
      <c r="R17" s="36">
        <v>80805.874819999997</v>
      </c>
      <c r="S17" s="22"/>
      <c r="T17" s="22"/>
      <c r="U17" s="22"/>
      <c r="V17" s="22"/>
      <c r="W17" s="22"/>
      <c r="X17" s="22"/>
      <c r="Y17" s="22"/>
      <c r="Z17" s="22"/>
      <c r="AA17" s="22">
        <f t="shared" ref="AA17:AA21" si="13">S17+W17</f>
        <v>0</v>
      </c>
      <c r="AB17" s="22">
        <f t="shared" si="10"/>
        <v>0</v>
      </c>
      <c r="AC17" s="22">
        <f t="shared" si="10"/>
        <v>0</v>
      </c>
      <c r="AD17" s="22">
        <f t="shared" si="10"/>
        <v>0</v>
      </c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>
        <f t="shared" ref="BK17:BK20" si="14">AA17+AE17+AI17+AM17+AQ17+AU17+AY17+BC17+BG17</f>
        <v>0</v>
      </c>
      <c r="BL17" s="22">
        <v>2406058.2602900001</v>
      </c>
      <c r="BM17" s="22">
        <f t="shared" si="11"/>
        <v>0</v>
      </c>
      <c r="BN17" s="22">
        <v>1223526.7068500002</v>
      </c>
      <c r="BO17" s="22">
        <f t="shared" si="12"/>
        <v>0</v>
      </c>
      <c r="BP17" s="22">
        <f t="shared" si="12"/>
        <v>2696841.8143800003</v>
      </c>
      <c r="BQ17" s="22">
        <f t="shared" si="12"/>
        <v>0</v>
      </c>
      <c r="BR17" s="22">
        <f t="shared" si="12"/>
        <v>1494619.4154300001</v>
      </c>
    </row>
    <row r="18" spans="2:70" s="19" customFormat="1">
      <c r="B18" s="20" t="s">
        <v>30</v>
      </c>
      <c r="C18" s="21"/>
      <c r="D18" s="22">
        <v>97571.540069999988</v>
      </c>
      <c r="E18" s="22"/>
      <c r="F18" s="36">
        <v>116239.49023</v>
      </c>
      <c r="G18" s="16"/>
      <c r="H18" s="17"/>
      <c r="I18" s="17"/>
      <c r="J18" s="17"/>
      <c r="K18" s="17"/>
      <c r="L18" s="17"/>
      <c r="M18" s="17"/>
      <c r="N18" s="17"/>
      <c r="O18" s="21"/>
      <c r="P18" s="22">
        <v>437.69420999999994</v>
      </c>
      <c r="Q18" s="22"/>
      <c r="R18" s="36">
        <v>520.31673999999998</v>
      </c>
      <c r="S18" s="22"/>
      <c r="T18" s="22"/>
      <c r="U18" s="22"/>
      <c r="V18" s="22"/>
      <c r="W18" s="22"/>
      <c r="X18" s="22"/>
      <c r="Y18" s="22"/>
      <c r="Z18" s="22"/>
      <c r="AA18" s="22">
        <f t="shared" si="13"/>
        <v>0</v>
      </c>
      <c r="AB18" s="22">
        <f t="shared" si="10"/>
        <v>0</v>
      </c>
      <c r="AC18" s="22">
        <f t="shared" si="10"/>
        <v>0</v>
      </c>
      <c r="AD18" s="22">
        <f t="shared" si="10"/>
        <v>0</v>
      </c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>
        <f t="shared" si="14"/>
        <v>0</v>
      </c>
      <c r="BL18" s="22">
        <v>269484.52769000008</v>
      </c>
      <c r="BM18" s="22">
        <f t="shared" si="11"/>
        <v>0</v>
      </c>
      <c r="BN18" s="22">
        <v>282326.32446000003</v>
      </c>
      <c r="BO18" s="22">
        <f t="shared" si="12"/>
        <v>0</v>
      </c>
      <c r="BP18" s="22">
        <f t="shared" si="12"/>
        <v>367493.76197000005</v>
      </c>
      <c r="BQ18" s="22">
        <f t="shared" si="12"/>
        <v>0</v>
      </c>
      <c r="BR18" s="22">
        <f t="shared" si="12"/>
        <v>399086.13143000001</v>
      </c>
    </row>
    <row r="19" spans="2:70" s="19" customFormat="1">
      <c r="B19" s="20" t="s">
        <v>31</v>
      </c>
      <c r="C19" s="21"/>
      <c r="D19" s="22">
        <v>0</v>
      </c>
      <c r="E19" s="22"/>
      <c r="F19" s="36">
        <v>0</v>
      </c>
      <c r="G19" s="16"/>
      <c r="H19" s="17"/>
      <c r="I19" s="17"/>
      <c r="J19" s="17"/>
      <c r="K19" s="17"/>
      <c r="L19" s="17"/>
      <c r="M19" s="17"/>
      <c r="N19" s="17"/>
      <c r="O19" s="21"/>
      <c r="P19" s="22">
        <v>0</v>
      </c>
      <c r="Q19" s="22"/>
      <c r="R19" s="36">
        <v>0</v>
      </c>
      <c r="S19" s="22"/>
      <c r="T19" s="22"/>
      <c r="U19" s="22"/>
      <c r="V19" s="22"/>
      <c r="W19" s="22"/>
      <c r="X19" s="22"/>
      <c r="Y19" s="22"/>
      <c r="Z19" s="22"/>
      <c r="AA19" s="22">
        <f t="shared" si="13"/>
        <v>0</v>
      </c>
      <c r="AB19" s="22">
        <f t="shared" si="10"/>
        <v>0</v>
      </c>
      <c r="AC19" s="22">
        <f t="shared" si="10"/>
        <v>0</v>
      </c>
      <c r="AD19" s="22">
        <f t="shared" si="10"/>
        <v>0</v>
      </c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>
        <f t="shared" si="14"/>
        <v>0</v>
      </c>
      <c r="BL19" s="22">
        <v>2.0452499999999998</v>
      </c>
      <c r="BM19" s="22">
        <f t="shared" si="11"/>
        <v>0</v>
      </c>
      <c r="BN19" s="22">
        <v>2064.5086499999998</v>
      </c>
      <c r="BO19" s="22">
        <f t="shared" si="12"/>
        <v>0</v>
      </c>
      <c r="BP19" s="22">
        <f t="shared" si="12"/>
        <v>2.0452499999999998</v>
      </c>
      <c r="BQ19" s="22">
        <f t="shared" si="12"/>
        <v>0</v>
      </c>
      <c r="BR19" s="22">
        <f t="shared" si="12"/>
        <v>2064.5086499999998</v>
      </c>
    </row>
    <row r="20" spans="2:70" s="19" customFormat="1">
      <c r="B20" s="20" t="s">
        <v>32</v>
      </c>
      <c r="C20" s="21"/>
      <c r="D20" s="22">
        <v>0</v>
      </c>
      <c r="E20" s="22"/>
      <c r="F20" s="36">
        <v>0</v>
      </c>
      <c r="G20" s="16"/>
      <c r="H20" s="17"/>
      <c r="I20" s="17"/>
      <c r="J20" s="17"/>
      <c r="K20" s="17"/>
      <c r="L20" s="17"/>
      <c r="M20" s="17"/>
      <c r="N20" s="17"/>
      <c r="O20" s="21"/>
      <c r="P20" s="22">
        <v>0</v>
      </c>
      <c r="Q20" s="22"/>
      <c r="R20" s="36">
        <v>0</v>
      </c>
      <c r="S20" s="22"/>
      <c r="T20" s="22"/>
      <c r="U20" s="22"/>
      <c r="V20" s="22"/>
      <c r="W20" s="22"/>
      <c r="X20" s="22"/>
      <c r="Y20" s="22"/>
      <c r="Z20" s="22"/>
      <c r="AA20" s="22">
        <f t="shared" si="13"/>
        <v>0</v>
      </c>
      <c r="AB20" s="22">
        <f t="shared" si="10"/>
        <v>0</v>
      </c>
      <c r="AC20" s="22">
        <f t="shared" si="10"/>
        <v>0</v>
      </c>
      <c r="AD20" s="22">
        <f t="shared" si="10"/>
        <v>0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>
        <f t="shared" si="14"/>
        <v>0</v>
      </c>
      <c r="BL20" s="22">
        <v>48.725949999999997</v>
      </c>
      <c r="BM20" s="22">
        <f t="shared" si="11"/>
        <v>0</v>
      </c>
      <c r="BN20" s="22">
        <v>893447.86893000011</v>
      </c>
      <c r="BO20" s="22">
        <f t="shared" si="12"/>
        <v>0</v>
      </c>
      <c r="BP20" s="22">
        <f t="shared" si="12"/>
        <v>48.725949999999997</v>
      </c>
      <c r="BQ20" s="22">
        <f t="shared" si="12"/>
        <v>0</v>
      </c>
      <c r="BR20" s="22">
        <f t="shared" si="12"/>
        <v>893447.86893000011</v>
      </c>
    </row>
    <row r="21" spans="2:70" s="28" customFormat="1" ht="21.75" thickBot="1">
      <c r="B21" s="24" t="s">
        <v>33</v>
      </c>
      <c r="C21" s="25"/>
      <c r="D21" s="26">
        <f>SUM(D16:D20)</f>
        <v>628377.56010999996</v>
      </c>
      <c r="E21" s="37"/>
      <c r="F21" s="38">
        <f>SUM(F16:F20)</f>
        <v>606526.33831999998</v>
      </c>
      <c r="G21" s="39">
        <f t="shared" ref="G21:BR21" si="15">SUM(G16:G20)</f>
        <v>0</v>
      </c>
      <c r="H21" s="37">
        <f t="shared" si="15"/>
        <v>0</v>
      </c>
      <c r="I21" s="37">
        <f t="shared" si="15"/>
        <v>0</v>
      </c>
      <c r="J21" s="37">
        <f t="shared" si="15"/>
        <v>0</v>
      </c>
      <c r="K21" s="37">
        <f t="shared" si="15"/>
        <v>0</v>
      </c>
      <c r="L21" s="37">
        <f t="shared" si="15"/>
        <v>0</v>
      </c>
      <c r="M21" s="37">
        <f t="shared" si="15"/>
        <v>0</v>
      </c>
      <c r="N21" s="37">
        <f t="shared" si="15"/>
        <v>0</v>
      </c>
      <c r="O21" s="25"/>
      <c r="P21" s="26">
        <f>SUM(P16:P20)</f>
        <v>226053.12354999996</v>
      </c>
      <c r="Q21" s="37"/>
      <c r="R21" s="38">
        <f>SUM(R16:R20)</f>
        <v>240110.09904</v>
      </c>
      <c r="S21" s="37">
        <f t="shared" si="15"/>
        <v>0</v>
      </c>
      <c r="T21" s="37">
        <f t="shared" si="15"/>
        <v>0</v>
      </c>
      <c r="U21" s="37">
        <f t="shared" si="15"/>
        <v>0</v>
      </c>
      <c r="V21" s="37">
        <f t="shared" si="15"/>
        <v>0</v>
      </c>
      <c r="W21" s="37">
        <f t="shared" si="15"/>
        <v>0</v>
      </c>
      <c r="X21" s="37">
        <f t="shared" si="15"/>
        <v>0</v>
      </c>
      <c r="Y21" s="37">
        <f t="shared" si="15"/>
        <v>0</v>
      </c>
      <c r="Z21" s="37">
        <f t="shared" si="15"/>
        <v>0</v>
      </c>
      <c r="AA21" s="37">
        <f t="shared" si="13"/>
        <v>0</v>
      </c>
      <c r="AB21" s="37">
        <f t="shared" si="10"/>
        <v>0</v>
      </c>
      <c r="AC21" s="37">
        <f t="shared" si="10"/>
        <v>0</v>
      </c>
      <c r="AD21" s="37">
        <f t="shared" si="10"/>
        <v>0</v>
      </c>
      <c r="AE21" s="37">
        <f t="shared" si="15"/>
        <v>0</v>
      </c>
      <c r="AF21" s="37">
        <f t="shared" si="15"/>
        <v>0</v>
      </c>
      <c r="AG21" s="37">
        <f t="shared" si="15"/>
        <v>0</v>
      </c>
      <c r="AH21" s="37">
        <f t="shared" si="15"/>
        <v>0</v>
      </c>
      <c r="AI21" s="37">
        <f t="shared" si="15"/>
        <v>0</v>
      </c>
      <c r="AJ21" s="37">
        <f t="shared" si="15"/>
        <v>0</v>
      </c>
      <c r="AK21" s="37">
        <f t="shared" si="15"/>
        <v>0</v>
      </c>
      <c r="AL21" s="37">
        <f t="shared" si="15"/>
        <v>0</v>
      </c>
      <c r="AM21" s="37">
        <f t="shared" si="15"/>
        <v>0</v>
      </c>
      <c r="AN21" s="37">
        <f t="shared" si="15"/>
        <v>0</v>
      </c>
      <c r="AO21" s="37">
        <f t="shared" si="15"/>
        <v>0</v>
      </c>
      <c r="AP21" s="37">
        <f t="shared" si="15"/>
        <v>0</v>
      </c>
      <c r="AQ21" s="37">
        <f t="shared" si="15"/>
        <v>0</v>
      </c>
      <c r="AR21" s="37">
        <f t="shared" si="15"/>
        <v>0</v>
      </c>
      <c r="AS21" s="37">
        <f t="shared" si="15"/>
        <v>0</v>
      </c>
      <c r="AT21" s="37">
        <f t="shared" si="15"/>
        <v>0</v>
      </c>
      <c r="AU21" s="37">
        <f t="shared" si="15"/>
        <v>0</v>
      </c>
      <c r="AV21" s="37">
        <f t="shared" si="15"/>
        <v>0</v>
      </c>
      <c r="AW21" s="37">
        <f t="shared" si="15"/>
        <v>0</v>
      </c>
      <c r="AX21" s="37">
        <f t="shared" si="15"/>
        <v>0</v>
      </c>
      <c r="AY21" s="37">
        <f t="shared" si="15"/>
        <v>0</v>
      </c>
      <c r="AZ21" s="37">
        <f t="shared" si="15"/>
        <v>0</v>
      </c>
      <c r="BA21" s="37">
        <f t="shared" si="15"/>
        <v>0</v>
      </c>
      <c r="BB21" s="37">
        <f t="shared" si="15"/>
        <v>0</v>
      </c>
      <c r="BC21" s="37">
        <f t="shared" si="15"/>
        <v>0</v>
      </c>
      <c r="BD21" s="37">
        <f t="shared" si="15"/>
        <v>0</v>
      </c>
      <c r="BE21" s="37">
        <f t="shared" si="15"/>
        <v>0</v>
      </c>
      <c r="BF21" s="37">
        <f t="shared" si="15"/>
        <v>0</v>
      </c>
      <c r="BG21" s="37">
        <f t="shared" si="15"/>
        <v>0</v>
      </c>
      <c r="BH21" s="37">
        <f t="shared" si="15"/>
        <v>0</v>
      </c>
      <c r="BI21" s="37">
        <f t="shared" si="15"/>
        <v>0</v>
      </c>
      <c r="BJ21" s="37">
        <f t="shared" si="15"/>
        <v>0</v>
      </c>
      <c r="BK21" s="37">
        <f t="shared" si="15"/>
        <v>0</v>
      </c>
      <c r="BL21" s="26">
        <f t="shared" si="15"/>
        <v>6246945.7708299998</v>
      </c>
      <c r="BM21" s="37">
        <f t="shared" si="15"/>
        <v>0</v>
      </c>
      <c r="BN21" s="26">
        <f t="shared" si="15"/>
        <v>5823717.5585200004</v>
      </c>
      <c r="BO21" s="37">
        <f t="shared" si="15"/>
        <v>0</v>
      </c>
      <c r="BP21" s="26">
        <f t="shared" si="15"/>
        <v>7101376.4544900004</v>
      </c>
      <c r="BQ21" s="37">
        <f t="shared" si="15"/>
        <v>0</v>
      </c>
      <c r="BR21" s="26">
        <f t="shared" si="15"/>
        <v>6670353.9958800003</v>
      </c>
    </row>
    <row r="22" spans="2:70"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</row>
    <row r="23" spans="2:70">
      <c r="B23" s="41" t="s">
        <v>34</v>
      </c>
    </row>
    <row r="24" spans="2:70"/>
  </sheetData>
  <mergeCells count="24">
    <mergeCell ref="BO8:BR8"/>
    <mergeCell ref="B15:BR15"/>
    <mergeCell ref="AQ8:AT8"/>
    <mergeCell ref="AU8:AX8"/>
    <mergeCell ref="AY8:BB8"/>
    <mergeCell ref="BC8:BF8"/>
    <mergeCell ref="BG8:BJ8"/>
    <mergeCell ref="BK8:BN8"/>
    <mergeCell ref="S8:V8"/>
    <mergeCell ref="W8:Z8"/>
    <mergeCell ref="AA8:AD8"/>
    <mergeCell ref="AE8:AH8"/>
    <mergeCell ref="AI8:AL8"/>
    <mergeCell ref="AM8:AP8"/>
    <mergeCell ref="B1:BR1"/>
    <mergeCell ref="B2:BR2"/>
    <mergeCell ref="B3:BR3"/>
    <mergeCell ref="B5:BR5"/>
    <mergeCell ref="B6:BR6"/>
    <mergeCell ref="B8:B9"/>
    <mergeCell ref="C8:F8"/>
    <mergeCell ref="G8:J8"/>
    <mergeCell ref="K8:N8"/>
    <mergeCell ref="O8:R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NL-6 COMM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2017-07-06T13:14:26Z</dcterms:created>
  <dcterms:modified xsi:type="dcterms:W3CDTF">2017-07-06T13:14:59Z</dcterms:modified>
</cp:coreProperties>
</file>