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23895" windowHeight="9225"/>
  </bookViews>
  <sheets>
    <sheet name="NL-2- P&amp;L " sheetId="1" r:id="rId1"/>
  </sheets>
  <externalReferences>
    <externalReference r:id="rId2"/>
  </externalReferences>
  <calcPr calcId="124519"/>
</workbook>
</file>

<file path=xl/calcChain.xml><?xml version="1.0" encoding="utf-8"?>
<calcChain xmlns="http://schemas.openxmlformats.org/spreadsheetml/2006/main">
  <c r="G58" i="1"/>
  <c r="F58"/>
  <c r="E58"/>
  <c r="D58"/>
  <c r="D52"/>
  <c r="D48"/>
  <c r="G43"/>
  <c r="E43"/>
  <c r="F42"/>
  <c r="D42"/>
  <c r="F41"/>
  <c r="D41"/>
  <c r="F40"/>
  <c r="D40"/>
  <c r="F39"/>
  <c r="F43" s="1"/>
  <c r="D39"/>
  <c r="D43" s="1"/>
  <c r="F24"/>
  <c r="D24"/>
  <c r="G12"/>
  <c r="E12"/>
  <c r="G11"/>
  <c r="E11"/>
  <c r="E24" s="1"/>
  <c r="E45" s="1"/>
  <c r="E50" s="1"/>
  <c r="G10"/>
  <c r="G24" s="1"/>
  <c r="G45" s="1"/>
  <c r="G50" s="1"/>
  <c r="E10"/>
  <c r="G8"/>
  <c r="F8"/>
  <c r="E8"/>
  <c r="D8"/>
  <c r="B6"/>
  <c r="B2"/>
  <c r="F45" l="1"/>
  <c r="F50" s="1"/>
  <c r="D45"/>
  <c r="D50" s="1"/>
</calcChain>
</file>

<file path=xl/sharedStrings.xml><?xml version="1.0" encoding="utf-8"?>
<sst xmlns="http://schemas.openxmlformats.org/spreadsheetml/2006/main" count="58" uniqueCount="58">
  <si>
    <t>NATIONAL INSURANCE COMPANY LIMITED</t>
  </si>
  <si>
    <t>CIN: U10200WB1906GOI001713</t>
  </si>
  <si>
    <t>FORM NL-2-B-PL</t>
  </si>
  <si>
    <t>(IN Rs. '000)</t>
  </si>
  <si>
    <t>PARTICULARS</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</si>
  <si>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</si>
  <si>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</si>
  <si>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</si>
  <si>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</si>
  <si>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</si>
  <si>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</si>
  <si>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</si>
  <si>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</si>
  <si>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</si>
  <si>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</si>
  <si>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</si>
  <si>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</si>
  <si>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</si>
  <si>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</si>
  <si>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</si>
  <si>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</si>
  <si>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</si>
  <si>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</si>
  <si>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</si>
  <si>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</si>
  <si>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</si>
  <si>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(c) Amount written off in respect of depreciated investments</t>
  </si>
  <si>
    <t>(d)) Exchange loss</t>
  </si>
  <si>
    <t>(e) Assets written off</t>
  </si>
  <si>
    <t>(f)) Loss on Sale of other Assets</t>
  </si>
  <si>
    <t>(h) Corporate Social Responsibility Expenses</t>
  </si>
  <si>
    <t>(i)Interest on Debentures</t>
  </si>
  <si>
    <t>(h) Debenture Related Expenses</t>
  </si>
  <si>
    <t>(i) Expenses in excess of allowable limits (As per Section 
                            40C of the Insurance Act, 1938)</t>
  </si>
  <si>
    <t>(j) Other Misc Expenses</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</si>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</sst>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0">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1" fontId="2" fillId="0" borderId="5" xfId="0" applyNumberFormat="1" applyFont="1" applyFill="1" applyBorder="1"/>
    <xf numFmtId="1" fontId="2" fillId="0" borderId="6" xfId="0" applyNumberFormat="1" applyFont="1" applyFill="1" applyBorder="1"/>
    <xf numFmtId="0" fontId="2" fillId="0" borderId="7" xfId="0" applyFont="1" applyFill="1" applyBorder="1"/>
    <xf numFmtId="0" fontId="2" fillId="0" borderId="8" xfId="0" applyFont="1" applyFill="1" applyBorder="1"/>
    <xf numFmtId="1" fontId="2" fillId="0" borderId="8" xfId="0" applyNumberFormat="1" applyFont="1" applyFill="1" applyBorder="1"/>
    <xf numFmtId="0" fontId="6" fillId="0" borderId="3" xfId="0" applyFont="1" applyFill="1" applyBorder="1"/>
    <xf numFmtId="0" fontId="6" fillId="0" borderId="4" xfId="0" applyFont="1" applyFill="1" applyBorder="1"/>
    <xf numFmtId="1" fontId="6" fillId="0" borderId="3" xfId="0" applyNumberFormat="1" applyFont="1" applyFill="1" applyBorder="1"/>
    <xf numFmtId="1" fontId="6" fillId="0" borderId="4" xfId="0" applyNumberFormat="1" applyFont="1" applyFill="1" applyBorder="1"/>
    <xf numFmtId="0" fontId="6" fillId="0" borderId="0" xfId="0" applyFont="1" applyFill="1"/>
    <xf numFmtId="0" fontId="2" fillId="0" borderId="9" xfId="0" applyFont="1" applyFill="1" applyBorder="1"/>
    <xf numFmtId="0" fontId="2" fillId="0" borderId="10" xfId="0" applyFont="1" applyFill="1" applyBorder="1"/>
    <xf numFmtId="1" fontId="2" fillId="0" borderId="9" xfId="0" applyNumberFormat="1" applyFont="1" applyFill="1" applyBorder="1"/>
    <xf numFmtId="1" fontId="2" fillId="0" borderId="10" xfId="0" applyNumberFormat="1" applyFont="1" applyFill="1" applyBorder="1"/>
    <xf numFmtId="1" fontId="2" fillId="0" borderId="7" xfId="0" applyNumberFormat="1" applyFont="1" applyFill="1" applyBorder="1"/>
    <xf numFmtId="0" fontId="2" fillId="0" borderId="11" xfId="0" applyFont="1" applyFill="1" applyBorder="1"/>
    <xf numFmtId="0" fontId="2" fillId="0" borderId="6" xfId="0" applyFont="1" applyFill="1" applyBorder="1" applyAlignment="1">
      <alignment wrapText="1"/>
    </xf>
    <xf numFmtId="0" fontId="2" fillId="0" borderId="12" xfId="0" applyFont="1" applyFill="1" applyBorder="1"/>
    <xf numFmtId="1" fontId="6" fillId="0" borderId="13" xfId="0" applyNumberFormat="1" applyFont="1" applyFill="1" applyBorder="1"/>
    <xf numFmtId="1" fontId="6" fillId="0" borderId="14" xfId="0" applyNumberFormat="1" applyFont="1" applyFill="1" applyBorder="1"/>
    <xf numFmtId="1" fontId="6" fillId="0" borderId="5" xfId="0" applyNumberFormat="1" applyFont="1" applyFill="1" applyBorder="1"/>
    <xf numFmtId="1" fontId="6" fillId="0" borderId="6"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xf numFmtId="1" fontId="7" fillId="0" borderId="0" xfId="0" applyNumberFormat="1"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NAL%20ACCOUNTS%2016-17/4TH.QUTR.2016-17/PUBLIC%20DISCLOSURE%20Q4%202016-17/PUBLIC%20DISCLOSURE%20-%204th%20QUARTER%202016-17%20-%20NATIONAL%20INSURANCE%20-%20Copy.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
      <sheetName val="NL-3- BAL SHEET "/>
      <sheetName val="NL-4 PREM SCH"/>
      <sheetName val="NL-5 CLAIMS SCH"/>
      <sheetName val="NL-6 COMM SCH"/>
      <sheetName val="NL-7 OP. EXP SCH "/>
      <sheetName val="NL-8 SH CAP SCH"/>
      <sheetName val="NL-9 SH CAP HOLDING PATTERN"/>
      <sheetName val="NL-10 RESERVES &amp; SURPLUS "/>
      <sheetName val="NL-11 BORROWINGS"/>
      <sheetName val="NL-12 INVESTMENT "/>
      <sheetName val="NL-13 LOANS "/>
      <sheetName val="NL-14 FIXED ASSETS "/>
      <sheetName val="NL-15 CASH &amp; BANK "/>
      <sheetName val="NL-16 ADVANCES &amp; OTHER ASSE "/>
      <sheetName val="NL-17 CURRENT LIABILITIES "/>
      <sheetName val="NL-18 PROVISIONS "/>
      <sheetName val="NL-19 MISC EXP "/>
      <sheetName val="NL-20 RECPT AND PAYMT"/>
      <sheetName val="NL-21-STATEMENT OF LIAB"/>
      <sheetName val="NL-26-CLAIMS INFO-KG TABLE I"/>
      <sheetName val="NL-30 ANALYTICAL RATIOS "/>
      <sheetName val="NL-31-RELATED PARTY TRANSACTION"/>
      <sheetName val="NL-33 SOLVENCY - KG II"/>
      <sheetName val="IRDAI-GI-TA"/>
    </sheetNames>
    <sheetDataSet>
      <sheetData sheetId="0">
        <row r="1">
          <cell r="C1" t="str">
            <v>31.03.2017</v>
          </cell>
          <cell r="D1" t="str">
            <v>31 MARCH 2017</v>
          </cell>
          <cell r="E1" t="str">
            <v>31.03.2016</v>
          </cell>
        </row>
        <row r="4">
          <cell r="A4" t="str">
            <v>Registration No. 58 and Date of Renewal of Registration with IRDA - 27/01/2017</v>
          </cell>
        </row>
      </sheetData>
      <sheetData sheetId="1">
        <row r="22">
          <cell r="F22">
            <v>3762277.8973746002</v>
          </cell>
          <cell r="H22">
            <v>720622.57080026902</v>
          </cell>
          <cell r="J22">
            <v>712250.04257760011</v>
          </cell>
          <cell r="L22">
            <v>1262623.89599188</v>
          </cell>
          <cell r="N22">
            <v>-8102318.9588468075</v>
          </cell>
          <cell r="P22">
            <v>-9107891.3132860065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pageSetUpPr fitToPage="1"/>
  </sheetPr>
  <dimension ref="A1:J70"/>
  <sheetViews>
    <sheetView showGridLines="0" showZeros="0" tabSelected="1" workbookViewId="0">
      <selection activeCell="D10" sqref="D10"/>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tr">
        <f>[1]INDEX!$A$4</f>
        <v>Registration No. 58 and Date of Renewal of Registration with IRDA - 27/01/2017</v>
      </c>
      <c r="C2" s="3"/>
      <c r="D2" s="3"/>
      <c r="E2" s="3"/>
      <c r="F2" s="3"/>
      <c r="G2" s="3"/>
    </row>
    <row r="3" spans="2:10">
      <c r="B3" s="3" t="s">
        <v>1</v>
      </c>
      <c r="C3" s="3"/>
      <c r="D3" s="3"/>
      <c r="E3" s="3"/>
      <c r="F3" s="3"/>
      <c r="G3" s="3"/>
    </row>
    <row r="4" spans="2:10" ht="22.5">
      <c r="J4" s="4"/>
    </row>
    <row r="5" spans="2:10">
      <c r="B5" s="3" t="s">
        <v>2</v>
      </c>
      <c r="C5" s="3"/>
      <c r="D5" s="3"/>
      <c r="E5" s="3"/>
      <c r="F5" s="3"/>
      <c r="G5" s="3"/>
    </row>
    <row r="6" spans="2:10">
      <c r="B6" s="3" t="str">
        <f>"Profit / Loss Account for the period ended " &amp; [1]INDEX!D1</f>
        <v>Profit / Loss Account for the period ended 31 MARCH 2017</v>
      </c>
      <c r="C6" s="3"/>
      <c r="D6" s="3"/>
      <c r="E6" s="3"/>
      <c r="F6" s="3"/>
      <c r="G6" s="3"/>
    </row>
    <row r="7" spans="2:10" ht="21.75" thickBot="1">
      <c r="G7" s="5" t="s">
        <v>3</v>
      </c>
    </row>
    <row r="8" spans="2:10" s="10" customFormat="1" ht="63.75" thickBot="1">
      <c r="B8" s="6"/>
      <c r="C8" s="7" t="s">
        <v>4</v>
      </c>
      <c r="D8" s="8" t="str">
        <f>"For the Quarter ended " &amp;[1]INDEX!$C$1</f>
        <v>For the Quarter ended 31.03.2017</v>
      </c>
      <c r="E8" s="9" t="str">
        <f>"Upto the Quarter ended " &amp;[1]INDEX!$C$1</f>
        <v>Upto the Quarter ended 31.03.2017</v>
      </c>
      <c r="F8" s="8" t="str">
        <f>"For the Quarter ended " &amp;[1]INDEX!$E$1</f>
        <v>For the Quarter ended 31.03.2016</v>
      </c>
      <c r="G8" s="9" t="str">
        <f>"Upto the Quarter ended " &amp;[1]INDEX!$E$1</f>
        <v>Upto the Quarter ended 31.03.2016</v>
      </c>
    </row>
    <row r="9" spans="2:10">
      <c r="B9" s="11">
        <v>1</v>
      </c>
      <c r="C9" s="12" t="s">
        <v>5</v>
      </c>
      <c r="D9" s="11"/>
      <c r="E9" s="13"/>
      <c r="F9" s="11"/>
      <c r="G9" s="13"/>
    </row>
    <row r="10" spans="2:10">
      <c r="B10" s="11"/>
      <c r="C10" s="13" t="s">
        <v>6</v>
      </c>
      <c r="D10" s="14">
        <v>2762163.6604056302</v>
      </c>
      <c r="E10" s="15">
        <f>'[1]NL-1 REV ACC'!F22</f>
        <v>3762277.8973746002</v>
      </c>
      <c r="F10" s="14">
        <v>320209.57080026902</v>
      </c>
      <c r="G10" s="15">
        <f>'[1]NL-1 REV ACC'!H22</f>
        <v>720622.57080026902</v>
      </c>
    </row>
    <row r="11" spans="2:10">
      <c r="B11" s="11"/>
      <c r="C11" s="13" t="s">
        <v>7</v>
      </c>
      <c r="D11" s="14">
        <v>978849.11687617609</v>
      </c>
      <c r="E11" s="15">
        <f>'[1]NL-1 REV ACC'!J22</f>
        <v>712250.04257760011</v>
      </c>
      <c r="F11" s="14">
        <v>638558.89599187998</v>
      </c>
      <c r="G11" s="15">
        <f>'[1]NL-1 REV ACC'!L22</f>
        <v>1262623.89599188</v>
      </c>
    </row>
    <row r="12" spans="2:10">
      <c r="B12" s="11"/>
      <c r="C12" s="13" t="s">
        <v>8</v>
      </c>
      <c r="D12" s="14">
        <v>-5704665.3160835356</v>
      </c>
      <c r="E12" s="15">
        <f>'[1]NL-1 REV ACC'!N22</f>
        <v>-8102318.9588468075</v>
      </c>
      <c r="F12" s="14">
        <v>-7253676.3132860065</v>
      </c>
      <c r="G12" s="15">
        <f>'[1]NL-1 REV ACC'!P22</f>
        <v>-9107891.3132860065</v>
      </c>
    </row>
    <row r="13" spans="2:10">
      <c r="B13" s="11"/>
      <c r="C13" s="13"/>
      <c r="D13" s="14">
        <v>0</v>
      </c>
      <c r="E13" s="15"/>
      <c r="F13" s="14">
        <v>0</v>
      </c>
      <c r="G13" s="15"/>
    </row>
    <row r="14" spans="2:10">
      <c r="B14" s="11">
        <v>2</v>
      </c>
      <c r="C14" s="12" t="s">
        <v>9</v>
      </c>
      <c r="D14" s="14"/>
      <c r="E14" s="15"/>
      <c r="F14" s="14"/>
      <c r="G14" s="15"/>
    </row>
    <row r="15" spans="2:10">
      <c r="B15" s="11"/>
      <c r="C15" s="13" t="s">
        <v>10</v>
      </c>
      <c r="D15" s="14">
        <v>643225</v>
      </c>
      <c r="E15" s="15">
        <v>2780579</v>
      </c>
      <c r="F15" s="14">
        <v>731463</v>
      </c>
      <c r="G15" s="15">
        <v>3103583</v>
      </c>
    </row>
    <row r="16" spans="2:10">
      <c r="B16" s="11"/>
      <c r="C16" s="13" t="s">
        <v>11</v>
      </c>
      <c r="D16" s="14">
        <v>3365877</v>
      </c>
      <c r="E16" s="15">
        <v>4897775</v>
      </c>
      <c r="F16" s="14">
        <v>3475148</v>
      </c>
      <c r="G16" s="15">
        <v>5235399</v>
      </c>
    </row>
    <row r="17" spans="2:7">
      <c r="B17" s="11"/>
      <c r="C17" s="13" t="s">
        <v>12</v>
      </c>
      <c r="D17" s="14">
        <v>0</v>
      </c>
      <c r="E17" s="15">
        <v>0</v>
      </c>
      <c r="F17" s="14">
        <v>0</v>
      </c>
      <c r="G17" s="15">
        <v>21</v>
      </c>
    </row>
    <row r="18" spans="2:7">
      <c r="B18" s="11"/>
      <c r="C18" s="13"/>
      <c r="D18" s="14">
        <v>0</v>
      </c>
      <c r="E18" s="15"/>
      <c r="F18" s="14">
        <v>0</v>
      </c>
      <c r="G18" s="15"/>
    </row>
    <row r="19" spans="2:7">
      <c r="B19" s="11">
        <v>3</v>
      </c>
      <c r="C19" s="12" t="s">
        <v>13</v>
      </c>
      <c r="D19" s="14"/>
      <c r="E19" s="15"/>
      <c r="F19" s="14"/>
      <c r="G19" s="15"/>
    </row>
    <row r="20" spans="2:7">
      <c r="B20" s="11"/>
      <c r="C20" s="13" t="s">
        <v>14</v>
      </c>
      <c r="D20" s="14">
        <v>-1990</v>
      </c>
      <c r="E20" s="15">
        <v>109</v>
      </c>
      <c r="F20" s="14">
        <v>3383</v>
      </c>
      <c r="G20" s="15">
        <v>6194</v>
      </c>
    </row>
    <row r="21" spans="2:7">
      <c r="B21" s="11"/>
      <c r="C21" s="13" t="s">
        <v>15</v>
      </c>
      <c r="D21" s="14">
        <v>-3025</v>
      </c>
      <c r="E21" s="15">
        <v>64170</v>
      </c>
      <c r="F21" s="14">
        <v>226042</v>
      </c>
      <c r="G21" s="15">
        <v>242494</v>
      </c>
    </row>
    <row r="22" spans="2:7">
      <c r="B22" s="11"/>
      <c r="C22" s="13" t="s">
        <v>16</v>
      </c>
      <c r="D22" s="14">
        <v>0</v>
      </c>
      <c r="E22" s="15">
        <v>0</v>
      </c>
      <c r="F22" s="14">
        <v>0</v>
      </c>
      <c r="G22" s="15">
        <v>0</v>
      </c>
    </row>
    <row r="23" spans="2:7" ht="21.75" thickBot="1">
      <c r="B23" s="16"/>
      <c r="C23" s="17" t="s">
        <v>17</v>
      </c>
      <c r="D23" s="14">
        <v>0</v>
      </c>
      <c r="E23" s="18">
        <v>0</v>
      </c>
      <c r="F23" s="14">
        <v>0</v>
      </c>
      <c r="G23" s="18"/>
    </row>
    <row r="24" spans="2:7" s="23" customFormat="1" ht="21.75" thickBot="1">
      <c r="B24" s="19"/>
      <c r="C24" s="20" t="s">
        <v>18</v>
      </c>
      <c r="D24" s="21">
        <f t="shared" ref="D24:E24" si="0">D10+D11+D12+D15+D16-D17+D20+D21+D22+D23</f>
        <v>2040434.4611982708</v>
      </c>
      <c r="E24" s="22">
        <f t="shared" si="0"/>
        <v>4114841.9811053928</v>
      </c>
      <c r="F24" s="21">
        <f>F10+F11+F12+F15+F16-F17+F20+F21+F22+F23</f>
        <v>-1858871.846493857</v>
      </c>
      <c r="G24" s="22">
        <f>G10+G11+G12+G15+G16-G17+G20+G21+G22+G23</f>
        <v>1463004.153506143</v>
      </c>
    </row>
    <row r="25" spans="2:7">
      <c r="B25" s="24"/>
      <c r="C25" s="25"/>
      <c r="D25" s="26"/>
      <c r="E25" s="27"/>
      <c r="F25" s="26"/>
      <c r="G25" s="27"/>
    </row>
    <row r="26" spans="2:7">
      <c r="B26" s="11">
        <v>4</v>
      </c>
      <c r="C26" s="12" t="s">
        <v>19</v>
      </c>
      <c r="D26" s="14">
        <v>0</v>
      </c>
      <c r="E26" s="15"/>
      <c r="F26" s="14">
        <v>0</v>
      </c>
      <c r="G26" s="15"/>
    </row>
    <row r="27" spans="2:7">
      <c r="B27" s="11"/>
      <c r="C27" s="13" t="s">
        <v>20</v>
      </c>
      <c r="D27" s="14">
        <v>10695</v>
      </c>
      <c r="E27" s="15">
        <v>22323</v>
      </c>
      <c r="F27" s="14">
        <v>23311</v>
      </c>
      <c r="G27" s="15">
        <v>23311</v>
      </c>
    </row>
    <row r="28" spans="2:7">
      <c r="B28" s="11"/>
      <c r="C28" s="13" t="s">
        <v>21</v>
      </c>
      <c r="D28" s="14">
        <v>-117831</v>
      </c>
      <c r="E28" s="15">
        <v>-117831</v>
      </c>
      <c r="F28" s="14">
        <v>-140631</v>
      </c>
      <c r="G28" s="15">
        <v>-140631</v>
      </c>
    </row>
    <row r="29" spans="2:7">
      <c r="B29" s="11"/>
      <c r="C29" s="13" t="s">
        <v>22</v>
      </c>
      <c r="D29" s="14">
        <v>0</v>
      </c>
      <c r="E29" s="15"/>
      <c r="F29" s="14">
        <v>0</v>
      </c>
      <c r="G29" s="15"/>
    </row>
    <row r="30" spans="2:7">
      <c r="B30" s="11"/>
      <c r="C30" s="13"/>
      <c r="D30" s="14">
        <v>0</v>
      </c>
      <c r="E30" s="15"/>
      <c r="F30" s="14">
        <v>0</v>
      </c>
      <c r="G30" s="15"/>
    </row>
    <row r="31" spans="2:7">
      <c r="B31" s="11">
        <v>5</v>
      </c>
      <c r="C31" s="12" t="s">
        <v>23</v>
      </c>
      <c r="D31" s="14">
        <v>0</v>
      </c>
      <c r="E31" s="15"/>
      <c r="F31" s="14">
        <v>0</v>
      </c>
      <c r="G31" s="15"/>
    </row>
    <row r="32" spans="2:7">
      <c r="B32" s="11"/>
      <c r="C32" s="13" t="s">
        <v>24</v>
      </c>
      <c r="D32" s="14">
        <v>10529.828000000001</v>
      </c>
      <c r="E32" s="15">
        <v>13650.828000000001</v>
      </c>
      <c r="F32" s="14">
        <v>4208</v>
      </c>
      <c r="G32" s="15">
        <v>18465</v>
      </c>
    </row>
    <row r="33" spans="2:7">
      <c r="B33" s="11"/>
      <c r="C33" s="13" t="s">
        <v>25</v>
      </c>
      <c r="D33" s="14">
        <v>2677</v>
      </c>
      <c r="E33" s="15">
        <v>11007</v>
      </c>
      <c r="F33" s="14">
        <v>2468</v>
      </c>
      <c r="G33" s="15">
        <v>12874</v>
      </c>
    </row>
    <row r="34" spans="2:7">
      <c r="B34" s="11"/>
      <c r="C34" s="13" t="s">
        <v>26</v>
      </c>
      <c r="D34" s="14">
        <v>7990</v>
      </c>
      <c r="E34" s="15">
        <v>7990</v>
      </c>
      <c r="F34" s="14">
        <v>726</v>
      </c>
      <c r="G34" s="15">
        <v>2185</v>
      </c>
    </row>
    <row r="35" spans="2:7">
      <c r="B35" s="11"/>
      <c r="C35" s="13" t="s">
        <v>27</v>
      </c>
      <c r="D35" s="14">
        <v>26118</v>
      </c>
      <c r="E35" s="15">
        <v>37655</v>
      </c>
      <c r="F35" s="14">
        <v>-146667</v>
      </c>
      <c r="G35" s="15">
        <v>0</v>
      </c>
    </row>
    <row r="36" spans="2:7">
      <c r="B36" s="11"/>
      <c r="C36" s="13" t="s">
        <v>28</v>
      </c>
      <c r="D36" s="14">
        <v>0</v>
      </c>
      <c r="E36" s="15">
        <v>0</v>
      </c>
      <c r="F36" s="14">
        <v>-2</v>
      </c>
      <c r="G36" s="15">
        <v>0</v>
      </c>
    </row>
    <row r="37" spans="2:7">
      <c r="B37" s="11"/>
      <c r="C37" s="13" t="s">
        <v>29</v>
      </c>
      <c r="D37" s="14">
        <v>11318</v>
      </c>
      <c r="E37" s="15">
        <v>11505</v>
      </c>
      <c r="F37" s="14">
        <v>0</v>
      </c>
      <c r="G37" s="15">
        <v>0</v>
      </c>
    </row>
    <row r="38" spans="2:7">
      <c r="B38" s="11"/>
      <c r="C38" s="13" t="s">
        <v>30</v>
      </c>
      <c r="D38" s="14">
        <v>-2342</v>
      </c>
      <c r="E38" s="15">
        <v>63558</v>
      </c>
      <c r="F38" s="14">
        <v>41809</v>
      </c>
      <c r="G38" s="15">
        <v>41809</v>
      </c>
    </row>
    <row r="39" spans="2:7">
      <c r="B39" s="16"/>
      <c r="C39" s="17" t="s">
        <v>31</v>
      </c>
      <c r="D39" s="28">
        <f>E39</f>
        <v>10237.329</v>
      </c>
      <c r="E39" s="18">
        <v>10237.329</v>
      </c>
      <c r="F39" s="28">
        <f>G39</f>
        <v>0</v>
      </c>
      <c r="G39" s="18"/>
    </row>
    <row r="40" spans="2:7">
      <c r="B40" s="16"/>
      <c r="C40" s="17" t="s">
        <v>32</v>
      </c>
      <c r="D40" s="28">
        <f>E40</f>
        <v>5311.8429999999998</v>
      </c>
      <c r="E40" s="18">
        <v>5311.8429999999998</v>
      </c>
      <c r="F40" s="28">
        <f>G40</f>
        <v>0</v>
      </c>
      <c r="G40" s="18"/>
    </row>
    <row r="41" spans="2:7" ht="42">
      <c r="B41" s="29"/>
      <c r="C41" s="30" t="s">
        <v>33</v>
      </c>
      <c r="D41" s="14">
        <f>E41</f>
        <v>3554973</v>
      </c>
      <c r="E41" s="15">
        <v>3554973</v>
      </c>
      <c r="F41" s="14">
        <f>G41</f>
        <v>0</v>
      </c>
      <c r="G41" s="15"/>
    </row>
    <row r="42" spans="2:7" ht="21.75" thickBot="1">
      <c r="B42" s="29"/>
      <c r="C42" s="31" t="s">
        <v>34</v>
      </c>
      <c r="D42" s="14">
        <f>E42</f>
        <v>2423</v>
      </c>
      <c r="E42" s="15">
        <v>2423</v>
      </c>
      <c r="F42" s="14">
        <f>G42</f>
        <v>0</v>
      </c>
      <c r="G42" s="15"/>
    </row>
    <row r="43" spans="2:7" s="23" customFormat="1" ht="21.75" thickBot="1">
      <c r="B43" s="19"/>
      <c r="C43" s="20" t="s">
        <v>35</v>
      </c>
      <c r="D43" s="32">
        <f>SUM(D27:D29)+SUM(D32:D42)</f>
        <v>3522100</v>
      </c>
      <c r="E43" s="33">
        <f>SUM(E27:E29)+SUM(E32:E42)</f>
        <v>3622803</v>
      </c>
      <c r="F43" s="32">
        <f>SUM(F27:F29)+SUM(F32:F40)</f>
        <v>-214778</v>
      </c>
      <c r="G43" s="33">
        <f>SUM(G27:G29)+SUM(G32:G40)</f>
        <v>-41987</v>
      </c>
    </row>
    <row r="44" spans="2:7">
      <c r="B44" s="24"/>
      <c r="C44" s="25"/>
      <c r="D44" s="26"/>
      <c r="E44" s="27"/>
      <c r="F44" s="26"/>
      <c r="G44" s="27"/>
    </row>
    <row r="45" spans="2:7">
      <c r="B45" s="11"/>
      <c r="C45" s="12" t="s">
        <v>36</v>
      </c>
      <c r="D45" s="34">
        <f>D24-D43</f>
        <v>-1481665.5388017292</v>
      </c>
      <c r="E45" s="35">
        <f>E24-E43</f>
        <v>492038.9811053928</v>
      </c>
      <c r="F45" s="34">
        <f>F24-F43</f>
        <v>-1644093.846493857</v>
      </c>
      <c r="G45" s="35">
        <f>G24-G43+1</f>
        <v>1504992.153506143</v>
      </c>
    </row>
    <row r="46" spans="2:7">
      <c r="B46" s="11"/>
      <c r="C46" s="13" t="s">
        <v>37</v>
      </c>
      <c r="D46" s="14"/>
      <c r="E46" s="15"/>
      <c r="F46" s="14"/>
      <c r="G46" s="15"/>
    </row>
    <row r="47" spans="2:7">
      <c r="B47" s="11"/>
      <c r="C47" s="13" t="s">
        <v>38</v>
      </c>
      <c r="D47" s="14">
        <v>-94366</v>
      </c>
      <c r="E47" s="15">
        <v>0</v>
      </c>
      <c r="F47" s="14">
        <v>-150000</v>
      </c>
      <c r="G47" s="15">
        <v>0</v>
      </c>
    </row>
    <row r="48" spans="2:7">
      <c r="B48" s="11"/>
      <c r="C48" s="13" t="s">
        <v>39</v>
      </c>
      <c r="D48" s="14">
        <f>E48</f>
        <v>0</v>
      </c>
      <c r="E48" s="15"/>
      <c r="F48" s="14"/>
      <c r="G48" s="15"/>
    </row>
    <row r="49" spans="2:8" ht="21.75" thickBot="1">
      <c r="B49" s="16"/>
      <c r="C49" s="17" t="s">
        <v>40</v>
      </c>
      <c r="D49" s="14">
        <v>32021</v>
      </c>
      <c r="E49" s="18">
        <v>33662</v>
      </c>
      <c r="F49" s="14">
        <v>-45339</v>
      </c>
      <c r="G49" s="18">
        <v>12702</v>
      </c>
    </row>
    <row r="50" spans="2:8" ht="21.75" thickBot="1">
      <c r="B50" s="36"/>
      <c r="C50" s="20" t="s">
        <v>41</v>
      </c>
      <c r="D50" s="21">
        <f>D45-D47-D48-D49</f>
        <v>-1419320.5388017292</v>
      </c>
      <c r="E50" s="22">
        <f>E45-E47-E48-E49</f>
        <v>458376.9811053928</v>
      </c>
      <c r="F50" s="21">
        <f>F45-F47-F48-F49</f>
        <v>-1448754.846493857</v>
      </c>
      <c r="G50" s="22">
        <f>G45-G47-G48-G49</f>
        <v>1492290.153506143</v>
      </c>
    </row>
    <row r="51" spans="2:8">
      <c r="B51" s="24"/>
      <c r="C51" s="25"/>
      <c r="D51" s="26"/>
      <c r="E51" s="27"/>
      <c r="F51" s="26"/>
      <c r="G51" s="27"/>
    </row>
    <row r="52" spans="2:8">
      <c r="B52" s="11"/>
      <c r="C52" s="12" t="s">
        <v>42</v>
      </c>
      <c r="D52" s="14">
        <f>E52</f>
        <v>0</v>
      </c>
      <c r="E52" s="15"/>
      <c r="F52" s="14"/>
      <c r="G52" s="15"/>
    </row>
    <row r="53" spans="2:8">
      <c r="B53" s="11"/>
      <c r="C53" s="13" t="s">
        <v>43</v>
      </c>
      <c r="D53" s="14">
        <v>0</v>
      </c>
      <c r="E53" s="15">
        <v>0</v>
      </c>
      <c r="F53" s="14">
        <v>0</v>
      </c>
      <c r="G53" s="15">
        <v>0</v>
      </c>
    </row>
    <row r="54" spans="2:8">
      <c r="B54" s="11"/>
      <c r="C54" s="13" t="s">
        <v>44</v>
      </c>
      <c r="D54" s="14">
        <v>0</v>
      </c>
      <c r="E54" s="15">
        <v>0</v>
      </c>
      <c r="F54" s="14">
        <v>451498</v>
      </c>
      <c r="G54" s="15">
        <v>451498</v>
      </c>
    </row>
    <row r="55" spans="2:8">
      <c r="B55" s="11"/>
      <c r="C55" s="13" t="s">
        <v>45</v>
      </c>
      <c r="D55" s="14">
        <v>0</v>
      </c>
      <c r="E55" s="15">
        <v>0</v>
      </c>
      <c r="F55" s="14">
        <v>90273</v>
      </c>
      <c r="G55" s="15">
        <v>90273</v>
      </c>
    </row>
    <row r="56" spans="2:8">
      <c r="B56" s="11"/>
      <c r="C56" s="13" t="s">
        <v>46</v>
      </c>
      <c r="D56" s="14">
        <v>-1419321</v>
      </c>
      <c r="E56" s="15">
        <v>458377</v>
      </c>
      <c r="F56" s="14">
        <v>-1990526</v>
      </c>
      <c r="G56" s="15">
        <v>950519</v>
      </c>
    </row>
    <row r="57" spans="2:8" ht="21.75" thickBot="1">
      <c r="B57" s="16"/>
      <c r="C57" s="17" t="s">
        <v>47</v>
      </c>
      <c r="D57" s="14">
        <v>0</v>
      </c>
      <c r="E57" s="15">
        <v>0</v>
      </c>
      <c r="F57" s="14">
        <v>0</v>
      </c>
      <c r="G57" s="15">
        <v>0</v>
      </c>
    </row>
    <row r="58" spans="2:8" ht="21.75" thickBot="1">
      <c r="B58" s="36"/>
      <c r="C58" s="20" t="s">
        <v>48</v>
      </c>
      <c r="D58" s="21">
        <f t="shared" ref="D58:E58" si="1">SUM(D53:D57)</f>
        <v>-1419321</v>
      </c>
      <c r="E58" s="22">
        <f t="shared" si="1"/>
        <v>458377</v>
      </c>
      <c r="F58" s="21">
        <f>SUM(F53:F57)</f>
        <v>-1448755</v>
      </c>
      <c r="G58" s="22">
        <f t="shared" ref="G58" si="2">SUM(G53:G57)</f>
        <v>1492290</v>
      </c>
    </row>
    <row r="59" spans="2:8">
      <c r="D59" s="37"/>
    </row>
    <row r="60" spans="2:8">
      <c r="B60" s="38" t="s">
        <v>49</v>
      </c>
      <c r="C60" s="38"/>
      <c r="D60" s="39"/>
      <c r="E60" s="38"/>
      <c r="F60" s="39"/>
      <c r="G60" s="38"/>
      <c r="H60" s="38"/>
    </row>
    <row r="61" spans="2:8">
      <c r="B61" s="38" t="s">
        <v>50</v>
      </c>
      <c r="C61" s="38"/>
      <c r="D61" s="38"/>
      <c r="E61" s="38"/>
      <c r="F61" s="38"/>
      <c r="G61" s="38"/>
      <c r="H61" s="38"/>
    </row>
    <row r="62" spans="2:8">
      <c r="B62" s="38" t="s">
        <v>51</v>
      </c>
      <c r="C62" s="38"/>
      <c r="D62" s="38"/>
      <c r="E62" s="38"/>
      <c r="F62" s="38"/>
      <c r="G62" s="38"/>
      <c r="H62" s="38"/>
    </row>
    <row r="63" spans="2:8">
      <c r="B63" s="38" t="s">
        <v>52</v>
      </c>
      <c r="C63" s="38"/>
      <c r="D63" s="38"/>
      <c r="E63" s="38"/>
      <c r="F63" s="38"/>
      <c r="G63" s="38"/>
      <c r="H63" s="38"/>
    </row>
    <row r="64" spans="2:8">
      <c r="B64" s="38" t="s">
        <v>53</v>
      </c>
      <c r="C64" s="38"/>
      <c r="D64" s="38"/>
      <c r="E64" s="38"/>
      <c r="F64" s="38"/>
      <c r="G64" s="38"/>
      <c r="H64" s="38"/>
    </row>
    <row r="65" spans="2:8">
      <c r="B65" s="38" t="s">
        <v>54</v>
      </c>
      <c r="C65" s="38"/>
      <c r="D65" s="38"/>
      <c r="E65" s="38"/>
      <c r="F65" s="38"/>
      <c r="G65" s="38"/>
      <c r="H65" s="38"/>
    </row>
    <row r="66" spans="2:8">
      <c r="B66" s="38" t="s">
        <v>55</v>
      </c>
      <c r="C66" s="38"/>
      <c r="D66" s="38"/>
      <c r="E66" s="38"/>
      <c r="F66" s="38"/>
      <c r="G66" s="38"/>
      <c r="H66" s="38"/>
    </row>
    <row r="67" spans="2:8">
      <c r="B67" s="38" t="s">
        <v>56</v>
      </c>
      <c r="C67" s="38"/>
      <c r="D67" s="38"/>
      <c r="E67" s="38"/>
      <c r="F67" s="38"/>
      <c r="G67" s="38"/>
      <c r="H67" s="38"/>
    </row>
    <row r="68" spans="2:8">
      <c r="B68" s="38" t="s">
        <v>57</v>
      </c>
      <c r="C68" s="38"/>
      <c r="D68" s="38"/>
      <c r="E68" s="38"/>
      <c r="F68" s="38"/>
      <c r="G68" s="38"/>
      <c r="H68" s="38"/>
    </row>
    <row r="69" spans="2:8"/>
    <row r="70" spans="2:8" ht="21" customHeight="1"/>
  </sheetData>
  <mergeCells count="5">
    <mergeCell ref="B1:G1"/>
    <mergeCell ref="B2:G2"/>
    <mergeCell ref="B3:G3"/>
    <mergeCell ref="B5:G5"/>
    <mergeCell ref="B6:G6"/>
  </mergeCell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73870</dc:creator>
  <cp:lastModifiedBy>73870</cp:lastModifiedBy>
  <dcterms:created xsi:type="dcterms:W3CDTF">2017-07-06T13:11:47Z</dcterms:created>
  <dcterms:modified xsi:type="dcterms:W3CDTF">2017-07-06T13:12:07Z</dcterms:modified>
</cp:coreProperties>
</file>