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5 CLAIMS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AD16" i="1"/>
  <c r="BN16" s="1"/>
  <c r="AC16"/>
  <c r="BM16" s="1"/>
  <c r="AB16"/>
  <c r="BL16" s="1"/>
  <c r="AA16"/>
  <c r="BK16" s="1"/>
  <c r="R16"/>
  <c r="BR16" s="1"/>
  <c r="Q16"/>
  <c r="BQ16" s="1"/>
  <c r="P16"/>
  <c r="BP16" s="1"/>
  <c r="O16"/>
  <c r="BO16" s="1"/>
  <c r="AD15"/>
  <c r="BN15" s="1"/>
  <c r="AC15"/>
  <c r="BM15" s="1"/>
  <c r="AB15"/>
  <c r="BL15" s="1"/>
  <c r="AA15"/>
  <c r="BK15" s="1"/>
  <c r="R15"/>
  <c r="BR15" s="1"/>
  <c r="Q15"/>
  <c r="BQ15" s="1"/>
  <c r="P15"/>
  <c r="BP15" s="1"/>
  <c r="O15"/>
  <c r="BO15" s="1"/>
  <c r="BJ14"/>
  <c r="BJ17" s="1"/>
  <c r="BI14"/>
  <c r="BI17" s="1"/>
  <c r="BH14"/>
  <c r="BH17" s="1"/>
  <c r="BG14"/>
  <c r="BG17" s="1"/>
  <c r="BF14"/>
  <c r="BF17" s="1"/>
  <c r="BE14"/>
  <c r="BE17" s="1"/>
  <c r="BD14"/>
  <c r="BD17" s="1"/>
  <c r="BC14"/>
  <c r="BC17" s="1"/>
  <c r="BB14"/>
  <c r="BB17" s="1"/>
  <c r="BA14"/>
  <c r="BA17" s="1"/>
  <c r="AZ14"/>
  <c r="AZ17" s="1"/>
  <c r="AY14"/>
  <c r="AY17" s="1"/>
  <c r="AX14"/>
  <c r="AX17" s="1"/>
  <c r="AW14"/>
  <c r="AW17" s="1"/>
  <c r="AV14"/>
  <c r="AV17" s="1"/>
  <c r="AU14"/>
  <c r="AU17" s="1"/>
  <c r="AT14"/>
  <c r="AT17" s="1"/>
  <c r="AS14"/>
  <c r="AS17" s="1"/>
  <c r="AR14"/>
  <c r="AR17" s="1"/>
  <c r="AQ14"/>
  <c r="AQ17" s="1"/>
  <c r="AP14"/>
  <c r="AP17" s="1"/>
  <c r="AO14"/>
  <c r="AO17" s="1"/>
  <c r="AN14"/>
  <c r="AN17" s="1"/>
  <c r="AM14"/>
  <c r="AM17" s="1"/>
  <c r="AL14"/>
  <c r="AL17" s="1"/>
  <c r="AK14"/>
  <c r="AK17" s="1"/>
  <c r="AJ14"/>
  <c r="AJ17" s="1"/>
  <c r="AI14"/>
  <c r="AI17" s="1"/>
  <c r="AH14"/>
  <c r="AH17" s="1"/>
  <c r="AG14"/>
  <c r="AG17" s="1"/>
  <c r="AF14"/>
  <c r="AF17" s="1"/>
  <c r="AE14"/>
  <c r="AE17" s="1"/>
  <c r="Z14"/>
  <c r="Z17" s="1"/>
  <c r="Y14"/>
  <c r="Y17" s="1"/>
  <c r="X14"/>
  <c r="X17" s="1"/>
  <c r="W14"/>
  <c r="W17" s="1"/>
  <c r="V14"/>
  <c r="V17" s="1"/>
  <c r="U14"/>
  <c r="U17" s="1"/>
  <c r="T14"/>
  <c r="T17" s="1"/>
  <c r="S14"/>
  <c r="S17" s="1"/>
  <c r="N14"/>
  <c r="N17" s="1"/>
  <c r="M14"/>
  <c r="M17" s="1"/>
  <c r="L14"/>
  <c r="L17" s="1"/>
  <c r="K14"/>
  <c r="K17" s="1"/>
  <c r="J14"/>
  <c r="J17" s="1"/>
  <c r="I14"/>
  <c r="I17" s="1"/>
  <c r="H14"/>
  <c r="H17" s="1"/>
  <c r="G14"/>
  <c r="G17" s="1"/>
  <c r="F14"/>
  <c r="F17" s="1"/>
  <c r="E14"/>
  <c r="E17" s="1"/>
  <c r="D14"/>
  <c r="D17" s="1"/>
  <c r="C14"/>
  <c r="C17" s="1"/>
  <c r="AD13"/>
  <c r="BN13" s="1"/>
  <c r="AC13"/>
  <c r="BM13" s="1"/>
  <c r="AB13"/>
  <c r="BL13" s="1"/>
  <c r="AA13"/>
  <c r="BK13" s="1"/>
  <c r="R13"/>
  <c r="BR13" s="1"/>
  <c r="Q13"/>
  <c r="P13"/>
  <c r="BP13" s="1"/>
  <c r="O13"/>
  <c r="BO13" s="1"/>
  <c r="AD12"/>
  <c r="BN12" s="1"/>
  <c r="AC12"/>
  <c r="BM12" s="1"/>
  <c r="AB12"/>
  <c r="BL12" s="1"/>
  <c r="AA12"/>
  <c r="BK12" s="1"/>
  <c r="R12"/>
  <c r="BR12" s="1"/>
  <c r="Q12"/>
  <c r="BQ12" s="1"/>
  <c r="P12"/>
  <c r="BP12" s="1"/>
  <c r="O12"/>
  <c r="BO12" s="1"/>
  <c r="AD11"/>
  <c r="AD14" s="1"/>
  <c r="AD17" s="1"/>
  <c r="AC11"/>
  <c r="AC14" s="1"/>
  <c r="AC17" s="1"/>
  <c r="AB11"/>
  <c r="AB14" s="1"/>
  <c r="AB17" s="1"/>
  <c r="AA11"/>
  <c r="AA14" s="1"/>
  <c r="AA17" s="1"/>
  <c r="R11"/>
  <c r="R14" s="1"/>
  <c r="R17" s="1"/>
  <c r="Q11"/>
  <c r="Q14" s="1"/>
  <c r="Q17" s="1"/>
  <c r="P11"/>
  <c r="P14" s="1"/>
  <c r="P17" s="1"/>
  <c r="O11"/>
  <c r="O14" s="1"/>
  <c r="O17" s="1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6"/>
  <c r="B2"/>
  <c r="BQ13" l="1"/>
  <c r="BN11"/>
  <c r="BN14" s="1"/>
  <c r="BN17" s="1"/>
  <c r="BM11"/>
  <c r="BM14" s="1"/>
  <c r="BM17" s="1"/>
  <c r="BL11"/>
  <c r="BL14" s="1"/>
  <c r="BL17" s="1"/>
  <c r="BK11"/>
  <c r="BK14" s="1"/>
  <c r="BK17" s="1"/>
  <c r="BO11" l="1"/>
  <c r="BO14" s="1"/>
  <c r="BO17" s="1"/>
  <c r="BQ11"/>
  <c r="BQ14" s="1"/>
  <c r="BQ17" s="1"/>
  <c r="BP11"/>
  <c r="BP14" s="1"/>
  <c r="BP17" s="1"/>
  <c r="BR11"/>
  <c r="BR14" s="1"/>
  <c r="BR17" s="1"/>
</calcChain>
</file>

<file path=xl/sharedStrings.xml><?xml version="1.0" encoding="utf-8"?>
<sst xmlns="http://schemas.openxmlformats.org/spreadsheetml/2006/main" count="34" uniqueCount="31">
  <si>
    <t>NATIONAL INSURANCE COMPANY LIMITED</t>
  </si>
  <si>
    <t>CIN: U10200WB1906GOI001713</t>
  </si>
  <si>
    <t>FORM NL-5 CLAIMS SCHEDULE</t>
  </si>
  <si>
    <t>(IN Rs. '000)</t>
  </si>
  <si>
    <t>PARTICULARS</t>
  </si>
  <si>
    <t>FIRE BUSINESS</t>
  </si>
  <si>
    <t>MARINE CARGO</t>
  </si>
  <si>
    <t>MARINE HULL</t>
  </si>
  <si>
    <t>MARINE TOTAL</t>
  </si>
  <si>
    <t>MOTOR OD</t>
  </si>
  <si>
    <t>MOTOR TP</t>
  </si>
  <si>
    <t>TOTAL MOTOR</t>
  </si>
  <si>
    <t>HEALTH</t>
  </si>
  <si>
    <t>PUBLICLIABILITY</t>
  </si>
  <si>
    <t>PERSONAL ACCIDENT</t>
  </si>
  <si>
    <t>AVIATION</t>
  </si>
  <si>
    <t>ENGINEERING</t>
  </si>
  <si>
    <t>EMPLOYERS LIABILITY</t>
  </si>
  <si>
    <t>RNTB</t>
  </si>
  <si>
    <t>MISC OTHERS</t>
  </si>
  <si>
    <t>MISC TOTAL</t>
  </si>
  <si>
    <t>TOTAL BUSINESS</t>
  </si>
  <si>
    <t>CLAIMS PAID</t>
  </si>
  <si>
    <t>Direct claims</t>
  </si>
  <si>
    <t xml:space="preserve">Add - Re-insurance accepted </t>
  </si>
  <si>
    <t xml:space="preserve">Less - Re-insurance Ceded </t>
  </si>
  <si>
    <t>NET CLAIMS PAID</t>
  </si>
  <si>
    <t>Add - Claims Outstanding at the end of the Year - Net*</t>
  </si>
  <si>
    <t>Less - Claims outstanding at the begining of the year - Net*</t>
  </si>
  <si>
    <t>NET CLAIMS INCURRED</t>
  </si>
  <si>
    <t>* Includes reinsurance accepted / ceded to Claims Outstanding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</si>
</sst>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0" xfId="0" applyFont="1" applyFill="1"/>
    <xf numFmtId="0" fontId="2" fillId="0" borderId="6" xfId="0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1" fontId="2" fillId="0" borderId="9" xfId="0" applyNumberFormat="1" applyFont="1" applyFill="1" applyBorder="1"/>
    <xf numFmtId="1" fontId="2" fillId="0" borderId="10" xfId="0" applyNumberFormat="1" applyFont="1" applyFill="1" applyBorder="1"/>
    <xf numFmtId="1" fontId="6" fillId="0" borderId="7" xfId="0" applyNumberFormat="1" applyFont="1" applyFill="1" applyBorder="1"/>
    <xf numFmtId="1" fontId="6" fillId="0" borderId="8" xfId="0" applyNumberFormat="1" applyFont="1" applyFill="1" applyBorder="1"/>
    <xf numFmtId="1" fontId="6" fillId="0" borderId="9" xfId="0" applyNumberFormat="1" applyFont="1" applyFill="1" applyBorder="1"/>
    <xf numFmtId="1" fontId="6" fillId="0" borderId="10" xfId="0" applyNumberFormat="1" applyFont="1" applyFill="1" applyBorder="1"/>
    <xf numFmtId="0" fontId="6" fillId="0" borderId="0" xfId="0" applyFont="1" applyFill="1"/>
    <xf numFmtId="0" fontId="6" fillId="0" borderId="11" xfId="0" applyFont="1" applyFill="1" applyBorder="1"/>
    <xf numFmtId="1" fontId="6" fillId="0" borderId="12" xfId="0" applyNumberFormat="1" applyFont="1" applyFill="1" applyBorder="1"/>
    <xf numFmtId="1" fontId="6" fillId="0" borderId="13" xfId="0" applyNumberFormat="1" applyFont="1" applyFill="1" applyBorder="1"/>
    <xf numFmtId="1" fontId="6" fillId="0" borderId="14" xfId="0" applyNumberFormat="1" applyFont="1" applyFill="1" applyBorder="1"/>
    <xf numFmtId="1" fontId="6" fillId="0" borderId="15" xfId="0" applyNumberFormat="1" applyFont="1" applyFill="1" applyBorder="1"/>
    <xf numFmtId="0" fontId="7" fillId="0" borderId="0" xfId="0" applyFont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  <cell r="E1" t="str">
            <v>31.03.2016</v>
          </cell>
          <cell r="K1" t="str">
            <v>31.03.2017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CU19"/>
  <sheetViews>
    <sheetView showGridLines="0" showZeros="0" tabSelected="1" topLeftCell="BH1" workbookViewId="0">
      <selection activeCell="F4" sqref="F4"/>
    </sheetView>
  </sheetViews>
  <sheetFormatPr defaultColWidth="0" defaultRowHeight="21" customHeight="1" zeroHeight="1"/>
  <cols>
    <col min="1" max="1" width="5.140625" style="2" customWidth="1"/>
    <col min="2" max="2" width="57" style="2" customWidth="1"/>
    <col min="3" max="70" width="17.7109375" style="2" customWidth="1"/>
    <col min="71" max="71" width="3" style="2" customWidth="1"/>
    <col min="72" max="72" width="2.85546875" style="2" customWidth="1"/>
    <col min="73" max="73" width="16.7109375" style="2" bestFit="1" customWidth="1"/>
    <col min="74" max="99" width="0" style="2" hidden="1" customWidth="1"/>
    <col min="100" max="16384" width="9.140625" style="2" hidden="1"/>
  </cols>
  <sheetData>
    <row r="1" spans="2:7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2:73"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</row>
    <row r="5" spans="2:73" ht="22.5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U5" s="5"/>
    </row>
    <row r="6" spans="2:73">
      <c r="B6" s="3" t="str">
        <f>"Claims Incurred (Net) for the period ended " &amp; [1]INDEX!D1</f>
        <v>Claims Incurred (Net) for the period ended 31 MARCH 2017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3" ht="21.75" thickBot="1">
      <c r="F7" s="6" t="s">
        <v>3</v>
      </c>
      <c r="G7" s="6"/>
      <c r="H7" s="6"/>
      <c r="I7" s="6"/>
      <c r="J7" s="6"/>
      <c r="K7" s="6"/>
      <c r="L7" s="6"/>
      <c r="M7" s="6"/>
      <c r="N7" s="6"/>
      <c r="R7" s="6" t="s">
        <v>3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N7" s="6" t="s">
        <v>3</v>
      </c>
      <c r="BR7" s="6" t="s">
        <v>3</v>
      </c>
    </row>
    <row r="8" spans="2:73">
      <c r="B8" s="7" t="s">
        <v>4</v>
      </c>
      <c r="C8" s="8" t="s">
        <v>5</v>
      </c>
      <c r="D8" s="9"/>
      <c r="E8" s="9"/>
      <c r="F8" s="10"/>
      <c r="G8" s="8" t="s">
        <v>6</v>
      </c>
      <c r="H8" s="9"/>
      <c r="I8" s="9"/>
      <c r="J8" s="9"/>
      <c r="K8" s="9" t="s">
        <v>7</v>
      </c>
      <c r="L8" s="9"/>
      <c r="M8" s="9"/>
      <c r="N8" s="9"/>
      <c r="O8" s="11" t="s">
        <v>8</v>
      </c>
      <c r="P8" s="9"/>
      <c r="Q8" s="9"/>
      <c r="R8" s="10"/>
      <c r="S8" s="8" t="s">
        <v>9</v>
      </c>
      <c r="T8" s="9"/>
      <c r="U8" s="9"/>
      <c r="V8" s="10"/>
      <c r="W8" s="8" t="s">
        <v>10</v>
      </c>
      <c r="X8" s="9"/>
      <c r="Y8" s="9"/>
      <c r="Z8" s="10"/>
      <c r="AA8" s="8" t="s">
        <v>11</v>
      </c>
      <c r="AB8" s="9"/>
      <c r="AC8" s="9"/>
      <c r="AD8" s="10"/>
      <c r="AE8" s="8" t="s">
        <v>12</v>
      </c>
      <c r="AF8" s="9"/>
      <c r="AG8" s="9"/>
      <c r="AH8" s="10"/>
      <c r="AI8" s="8" t="s">
        <v>13</v>
      </c>
      <c r="AJ8" s="9"/>
      <c r="AK8" s="9"/>
      <c r="AL8" s="10"/>
      <c r="AM8" s="8" t="s">
        <v>14</v>
      </c>
      <c r="AN8" s="9"/>
      <c r="AO8" s="9"/>
      <c r="AP8" s="10"/>
      <c r="AQ8" s="8" t="s">
        <v>15</v>
      </c>
      <c r="AR8" s="9"/>
      <c r="AS8" s="9"/>
      <c r="AT8" s="10"/>
      <c r="AU8" s="8" t="s">
        <v>16</v>
      </c>
      <c r="AV8" s="9"/>
      <c r="AW8" s="9"/>
      <c r="AX8" s="10"/>
      <c r="AY8" s="8" t="s">
        <v>17</v>
      </c>
      <c r="AZ8" s="9"/>
      <c r="BA8" s="9"/>
      <c r="BB8" s="10"/>
      <c r="BC8" s="8" t="s">
        <v>18</v>
      </c>
      <c r="BD8" s="9"/>
      <c r="BE8" s="9"/>
      <c r="BF8" s="10"/>
      <c r="BG8" s="8" t="s">
        <v>19</v>
      </c>
      <c r="BH8" s="9"/>
      <c r="BI8" s="9"/>
      <c r="BJ8" s="10"/>
      <c r="BK8" s="8" t="s">
        <v>20</v>
      </c>
      <c r="BL8" s="9"/>
      <c r="BM8" s="9"/>
      <c r="BN8" s="10"/>
      <c r="BO8" s="8" t="s">
        <v>21</v>
      </c>
      <c r="BP8" s="9"/>
      <c r="BQ8" s="9"/>
      <c r="BR8" s="10"/>
    </row>
    <row r="9" spans="2:73" ht="63">
      <c r="B9" s="12"/>
      <c r="C9" s="13" t="str">
        <f>"For the Quarter ended " &amp;[1]INDEX!$K$1</f>
        <v>For the Quarter ended 31.03.2017</v>
      </c>
      <c r="D9" s="14" t="str">
        <f>"Upto the Quarter ended " &amp;[1]INDEX!$K$1</f>
        <v>Upto the Quarter ended 31.03.2017</v>
      </c>
      <c r="E9" s="14" t="str">
        <f>"For the Quarter ended " &amp;[1]INDEX!$E$1</f>
        <v>For the Quarter ended 31.03.2016</v>
      </c>
      <c r="F9" s="15" t="str">
        <f>"Upto the Quarter ended " &amp;[1]INDEX!$E$1</f>
        <v>Upto the Quarter ended 31.03.2016</v>
      </c>
      <c r="G9" s="13" t="str">
        <f>"For the Quarter ended " &amp;[1]INDEX!$K$1</f>
        <v>For the Quarter ended 31.03.2017</v>
      </c>
      <c r="H9" s="14" t="str">
        <f>"Upto the Quarter ended " &amp;[1]INDEX!$K$1</f>
        <v>Upto the Quarter ended 31.03.2017</v>
      </c>
      <c r="I9" s="14" t="str">
        <f>"For the Quarter ended " &amp;[1]INDEX!$E$1</f>
        <v>For the Quarter ended 31.03.2016</v>
      </c>
      <c r="J9" s="14" t="str">
        <f>"Upto the Quarter ended " &amp;[1]INDEX!$E$1</f>
        <v>Upto the Quarter ended 31.03.2016</v>
      </c>
      <c r="K9" s="14" t="str">
        <f>"For the Quarter ended " &amp;[1]INDEX!$K$1</f>
        <v>For the Quarter ended 31.03.2017</v>
      </c>
      <c r="L9" s="14" t="str">
        <f>"Upto the Quarter ended " &amp;[1]INDEX!$K$1</f>
        <v>Upto the Quarter ended 31.03.2017</v>
      </c>
      <c r="M9" s="14" t="str">
        <f>"For the Quarter ended " &amp;[1]INDEX!$E$1</f>
        <v>For the Quarter ended 31.03.2016</v>
      </c>
      <c r="N9" s="14" t="str">
        <f>"Upto the Quarter ended " &amp;[1]INDEX!$E$1</f>
        <v>Upto the Quarter ended 31.03.2016</v>
      </c>
      <c r="O9" s="16" t="str">
        <f>"For the Quarter ended " &amp;[1]INDEX!$K$1</f>
        <v>For the Quarter ended 31.03.2017</v>
      </c>
      <c r="P9" s="14" t="str">
        <f>"Upto the Quarter ended " &amp;[1]INDEX!$K$1</f>
        <v>Upto the Quarter ended 31.03.2017</v>
      </c>
      <c r="Q9" s="14" t="str">
        <f>"For the Quarter ended " &amp;[1]INDEX!$E$1</f>
        <v>For the Quarter ended 31.03.2016</v>
      </c>
      <c r="R9" s="15" t="str">
        <f>"Upto the Quarter ended " &amp;[1]INDEX!$E$1</f>
        <v>Upto the Quarter ended 31.03.2016</v>
      </c>
      <c r="S9" s="13" t="str">
        <f>"For the Quarter ended " &amp;[1]INDEX!$K$1</f>
        <v>For the Quarter ended 31.03.2017</v>
      </c>
      <c r="T9" s="14" t="str">
        <f>"Upto the Quarter ended " &amp;[1]INDEX!$K$1</f>
        <v>Upto the Quarter ended 31.03.2017</v>
      </c>
      <c r="U9" s="14" t="str">
        <f>"For the Quarter ended " &amp;[1]INDEX!$E$1</f>
        <v>For the Quarter ended 31.03.2016</v>
      </c>
      <c r="V9" s="15" t="str">
        <f>"Upto the Quarter ended " &amp;[1]INDEX!$E$1</f>
        <v>Upto the Quarter ended 31.03.2016</v>
      </c>
      <c r="W9" s="13" t="str">
        <f>"For the Quarter ended " &amp;[1]INDEX!$K$1</f>
        <v>For the Quarter ended 31.03.2017</v>
      </c>
      <c r="X9" s="14" t="str">
        <f>"Upto the Quarter ended " &amp;[1]INDEX!$K$1</f>
        <v>Upto the Quarter ended 31.03.2017</v>
      </c>
      <c r="Y9" s="14" t="str">
        <f>"For the Quarter ended " &amp;[1]INDEX!$E$1</f>
        <v>For the Quarter ended 31.03.2016</v>
      </c>
      <c r="Z9" s="15" t="str">
        <f>"Upto the Quarter ended " &amp;[1]INDEX!$E$1</f>
        <v>Upto the Quarter ended 31.03.2016</v>
      </c>
      <c r="AA9" s="13" t="str">
        <f>"For the Quarter ended " &amp;[1]INDEX!$K$1</f>
        <v>For the Quarter ended 31.03.2017</v>
      </c>
      <c r="AB9" s="14" t="str">
        <f>"Upto the Quarter ended " &amp;[1]INDEX!$K$1</f>
        <v>Upto the Quarter ended 31.03.2017</v>
      </c>
      <c r="AC9" s="14" t="str">
        <f>"For the Quarter ended " &amp;[1]INDEX!$E$1</f>
        <v>For the Quarter ended 31.03.2016</v>
      </c>
      <c r="AD9" s="15" t="str">
        <f>"Upto the Quarter ended " &amp;[1]INDEX!$E$1</f>
        <v>Upto the Quarter ended 31.03.2016</v>
      </c>
      <c r="AE9" s="13" t="str">
        <f>"For the Quarter ended " &amp;[1]INDEX!$K$1</f>
        <v>For the Quarter ended 31.03.2017</v>
      </c>
      <c r="AF9" s="14" t="str">
        <f>"Upto the Quarter ended " &amp;[1]INDEX!$K$1</f>
        <v>Upto the Quarter ended 31.03.2017</v>
      </c>
      <c r="AG9" s="14" t="str">
        <f>"For the Quarter ended " &amp;[1]INDEX!$E$1</f>
        <v>For the Quarter ended 31.03.2016</v>
      </c>
      <c r="AH9" s="15" t="str">
        <f>"Upto the Quarter ended " &amp;[1]INDEX!$E$1</f>
        <v>Upto the Quarter ended 31.03.2016</v>
      </c>
      <c r="AI9" s="13" t="str">
        <f>"For the Quarter ended " &amp;[1]INDEX!$K$1</f>
        <v>For the Quarter ended 31.03.2017</v>
      </c>
      <c r="AJ9" s="14" t="str">
        <f>"Upto the Quarter ended " &amp;[1]INDEX!$K$1</f>
        <v>Upto the Quarter ended 31.03.2017</v>
      </c>
      <c r="AK9" s="14" t="str">
        <f>"For the Quarter ended " &amp;[1]INDEX!$E$1</f>
        <v>For the Quarter ended 31.03.2016</v>
      </c>
      <c r="AL9" s="15" t="str">
        <f>"Upto the Quarter ended " &amp;[1]INDEX!$E$1</f>
        <v>Upto the Quarter ended 31.03.2016</v>
      </c>
      <c r="AM9" s="13" t="str">
        <f>"For the Quarter ended " &amp;[1]INDEX!$K$1</f>
        <v>For the Quarter ended 31.03.2017</v>
      </c>
      <c r="AN9" s="14" t="str">
        <f>"Upto the Quarter ended " &amp;[1]INDEX!$K$1</f>
        <v>Upto the Quarter ended 31.03.2017</v>
      </c>
      <c r="AO9" s="14" t="str">
        <f>"For the Quarter ended " &amp;[1]INDEX!$E$1</f>
        <v>For the Quarter ended 31.03.2016</v>
      </c>
      <c r="AP9" s="15" t="str">
        <f>"Upto the Quarter ended " &amp;[1]INDEX!$E$1</f>
        <v>Upto the Quarter ended 31.03.2016</v>
      </c>
      <c r="AQ9" s="13" t="str">
        <f>"For the Quarter ended " &amp;[1]INDEX!$K$1</f>
        <v>For the Quarter ended 31.03.2017</v>
      </c>
      <c r="AR9" s="14" t="str">
        <f>"Upto the Quarter ended " &amp;[1]INDEX!$K$1</f>
        <v>Upto the Quarter ended 31.03.2017</v>
      </c>
      <c r="AS9" s="14" t="str">
        <f>"For the Quarter ended " &amp;[1]INDEX!$E$1</f>
        <v>For the Quarter ended 31.03.2016</v>
      </c>
      <c r="AT9" s="15" t="str">
        <f>"Upto the Quarter ended " &amp;[1]INDEX!$E$1</f>
        <v>Upto the Quarter ended 31.03.2016</v>
      </c>
      <c r="AU9" s="13" t="str">
        <f>"For the Quarter ended " &amp;[1]INDEX!$K$1</f>
        <v>For the Quarter ended 31.03.2017</v>
      </c>
      <c r="AV9" s="14" t="str">
        <f>"Upto the Quarter ended " &amp;[1]INDEX!$K$1</f>
        <v>Upto the Quarter ended 31.03.2017</v>
      </c>
      <c r="AW9" s="14" t="str">
        <f>"For the Quarter ended " &amp;[1]INDEX!$E$1</f>
        <v>For the Quarter ended 31.03.2016</v>
      </c>
      <c r="AX9" s="15" t="str">
        <f>"Upto the Quarter ended " &amp;[1]INDEX!$E$1</f>
        <v>Upto the Quarter ended 31.03.2016</v>
      </c>
      <c r="AY9" s="13" t="str">
        <f>"For the Quarter ended " &amp;[1]INDEX!$K$1</f>
        <v>For the Quarter ended 31.03.2017</v>
      </c>
      <c r="AZ9" s="14" t="str">
        <f>"Upto the Quarter ended " &amp;[1]INDEX!$K$1</f>
        <v>Upto the Quarter ended 31.03.2017</v>
      </c>
      <c r="BA9" s="14" t="str">
        <f>"For the Quarter ended " &amp;[1]INDEX!$E$1</f>
        <v>For the Quarter ended 31.03.2016</v>
      </c>
      <c r="BB9" s="15" t="str">
        <f>"Upto the Quarter ended " &amp;[1]INDEX!$E$1</f>
        <v>Upto the Quarter ended 31.03.2016</v>
      </c>
      <c r="BC9" s="13" t="str">
        <f>"For the Quarter ended " &amp;[1]INDEX!$K$1</f>
        <v>For the Quarter ended 31.03.2017</v>
      </c>
      <c r="BD9" s="14" t="str">
        <f>"Upto the Quarter ended " &amp;[1]INDEX!$K$1</f>
        <v>Upto the Quarter ended 31.03.2017</v>
      </c>
      <c r="BE9" s="14" t="str">
        <f>"For the Quarter ended " &amp;[1]INDEX!$E$1</f>
        <v>For the Quarter ended 31.03.2016</v>
      </c>
      <c r="BF9" s="15" t="str">
        <f>"Upto the Quarter ended " &amp;[1]INDEX!$E$1</f>
        <v>Upto the Quarter ended 31.03.2016</v>
      </c>
      <c r="BG9" s="13" t="str">
        <f>"For the Quarter ended " &amp;[1]INDEX!$K$1</f>
        <v>For the Quarter ended 31.03.2017</v>
      </c>
      <c r="BH9" s="14" t="str">
        <f>"Upto the Quarter ended " &amp;[1]INDEX!$K$1</f>
        <v>Upto the Quarter ended 31.03.2017</v>
      </c>
      <c r="BI9" s="14" t="str">
        <f>"For the Quarter ended " &amp;[1]INDEX!$E$1</f>
        <v>For the Quarter ended 31.03.2016</v>
      </c>
      <c r="BJ9" s="15" t="str">
        <f>"Upto the Quarter ended " &amp;[1]INDEX!$E$1</f>
        <v>Upto the Quarter ended 31.03.2016</v>
      </c>
      <c r="BK9" s="13" t="str">
        <f>"For the Quarter ended " &amp;[1]INDEX!$K$1</f>
        <v>For the Quarter ended 31.03.2017</v>
      </c>
      <c r="BL9" s="14" t="str">
        <f>"Upto the Quarter ended " &amp;[1]INDEX!$K$1</f>
        <v>Upto the Quarter ended 31.03.2017</v>
      </c>
      <c r="BM9" s="14" t="str">
        <f>"For the Quarter ended " &amp;[1]INDEX!$E$1</f>
        <v>For the Quarter ended 31.03.2016</v>
      </c>
      <c r="BN9" s="15" t="str">
        <f>"Upto the Quarter ended " &amp;[1]INDEX!$E$1</f>
        <v>Upto the Quarter ended 31.03.2016</v>
      </c>
      <c r="BO9" s="13" t="str">
        <f>"For the Quarter ended " &amp;[1]INDEX!$K$1</f>
        <v>For the Quarter ended 31.03.2017</v>
      </c>
      <c r="BP9" s="14" t="str">
        <f>"Upto the Quarter ended " &amp;[1]INDEX!$K$1</f>
        <v>Upto the Quarter ended 31.03.2017</v>
      </c>
      <c r="BQ9" s="14" t="str">
        <f>"For the Quarter ended " &amp;[1]INDEX!$E$1</f>
        <v>For the Quarter ended 31.03.2016</v>
      </c>
      <c r="BR9" s="15" t="str">
        <f>"Upto the Quarter ended " &amp;[1]INDEX!$E$1</f>
        <v>Upto the Quarter ended 31.03.2016</v>
      </c>
    </row>
    <row r="10" spans="2:73" s="22" customFormat="1">
      <c r="B10" s="17" t="s">
        <v>22</v>
      </c>
      <c r="C10" s="18"/>
      <c r="D10" s="19"/>
      <c r="E10" s="19"/>
      <c r="F10" s="20"/>
      <c r="G10" s="18"/>
      <c r="H10" s="19"/>
      <c r="I10" s="19"/>
      <c r="J10" s="19"/>
      <c r="K10" s="19"/>
      <c r="L10" s="19"/>
      <c r="M10" s="19"/>
      <c r="N10" s="19"/>
      <c r="O10" s="21"/>
      <c r="P10" s="19"/>
      <c r="Q10" s="19"/>
      <c r="R10" s="20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21"/>
      <c r="BL10" s="19"/>
      <c r="BM10" s="19"/>
      <c r="BN10" s="20"/>
      <c r="BO10" s="18"/>
      <c r="BP10" s="19"/>
      <c r="BQ10" s="19"/>
      <c r="BR10" s="20"/>
    </row>
    <row r="11" spans="2:73" s="22" customFormat="1">
      <c r="B11" s="23" t="s">
        <v>23</v>
      </c>
      <c r="C11" s="24">
        <v>2228757.3119999999</v>
      </c>
      <c r="D11" s="25">
        <v>7546983.4759999998</v>
      </c>
      <c r="E11" s="25">
        <v>1675836.1090000002</v>
      </c>
      <c r="F11" s="26">
        <v>6275279.6830000002</v>
      </c>
      <c r="G11" s="24">
        <v>332568.26500000001</v>
      </c>
      <c r="H11" s="25">
        <v>1126410.308</v>
      </c>
      <c r="I11" s="25">
        <v>360474.07700000005</v>
      </c>
      <c r="J11" s="25">
        <v>1187574.1710000001</v>
      </c>
      <c r="K11" s="25">
        <v>131546.80300000001</v>
      </c>
      <c r="L11" s="25">
        <v>413528.51400000002</v>
      </c>
      <c r="M11" s="25">
        <v>170224.17200000002</v>
      </c>
      <c r="N11" s="25">
        <v>273102.91200000001</v>
      </c>
      <c r="O11" s="27">
        <f>G11+K11</f>
        <v>464115.06800000003</v>
      </c>
      <c r="P11" s="25">
        <f>H11+L11</f>
        <v>1539938.8219999999</v>
      </c>
      <c r="Q11" s="25">
        <f>I11+M11</f>
        <v>530698.24900000007</v>
      </c>
      <c r="R11" s="26">
        <f>J11+N11</f>
        <v>1460677.0830000001</v>
      </c>
      <c r="S11" s="24">
        <v>5826762.4340000022</v>
      </c>
      <c r="T11" s="25">
        <v>20034523.284000002</v>
      </c>
      <c r="U11" s="25">
        <v>6535602.4829999991</v>
      </c>
      <c r="V11" s="25">
        <v>19314464.112</v>
      </c>
      <c r="W11" s="25">
        <v>7581667.9230000023</v>
      </c>
      <c r="X11" s="25">
        <v>20211127.749000002</v>
      </c>
      <c r="Y11" s="25">
        <v>6527325.8250000011</v>
      </c>
      <c r="Z11" s="25">
        <v>17998061.778000001</v>
      </c>
      <c r="AA11" s="25">
        <f>S11+W11</f>
        <v>13408430.357000005</v>
      </c>
      <c r="AB11" s="25">
        <f>T11+X11</f>
        <v>40245651.033000007</v>
      </c>
      <c r="AC11" s="25">
        <f>U11+Y11</f>
        <v>13062928.308</v>
      </c>
      <c r="AD11" s="25">
        <f>V11+Z11</f>
        <v>37312525.890000001</v>
      </c>
      <c r="AE11" s="25">
        <v>17330396.436000004</v>
      </c>
      <c r="AF11" s="25">
        <v>53041132.766000003</v>
      </c>
      <c r="AG11" s="25">
        <v>16378511.623999998</v>
      </c>
      <c r="AH11" s="25">
        <v>44899039.43</v>
      </c>
      <c r="AI11" s="25">
        <v>28811.705000000002</v>
      </c>
      <c r="AJ11" s="25">
        <v>52995.805</v>
      </c>
      <c r="AK11" s="25">
        <v>11139.400000000001</v>
      </c>
      <c r="AL11" s="25">
        <v>40005.826000000001</v>
      </c>
      <c r="AM11" s="25">
        <v>1173822.1839999999</v>
      </c>
      <c r="AN11" s="25">
        <v>2642826.3509999998</v>
      </c>
      <c r="AO11" s="25">
        <v>594551.68599999999</v>
      </c>
      <c r="AP11" s="25">
        <v>1264084.219</v>
      </c>
      <c r="AQ11" s="25">
        <v>625550.11999999988</v>
      </c>
      <c r="AR11" s="25">
        <v>1465719.43</v>
      </c>
      <c r="AS11" s="25">
        <v>1331773.439</v>
      </c>
      <c r="AT11" s="25">
        <v>1830986.699</v>
      </c>
      <c r="AU11" s="25">
        <v>513883.85600000015</v>
      </c>
      <c r="AV11" s="25">
        <v>2064086.4920000001</v>
      </c>
      <c r="AW11" s="25">
        <v>977622.58499999973</v>
      </c>
      <c r="AX11" s="25">
        <v>2137868.5159999998</v>
      </c>
      <c r="AY11" s="25">
        <v>40069.851999999999</v>
      </c>
      <c r="AZ11" s="25">
        <v>129039.584</v>
      </c>
      <c r="BA11" s="25">
        <v>54412.674000000014</v>
      </c>
      <c r="BB11" s="25">
        <v>158670.79500000001</v>
      </c>
      <c r="BC11" s="25">
        <v>172972.342</v>
      </c>
      <c r="BD11" s="25">
        <v>519219.511</v>
      </c>
      <c r="BE11" s="25">
        <v>187206.75199999998</v>
      </c>
      <c r="BF11" s="25">
        <v>549951.16099999996</v>
      </c>
      <c r="BG11" s="25">
        <v>1331843.798</v>
      </c>
      <c r="BH11" s="25">
        <v>3895311.79</v>
      </c>
      <c r="BI11" s="25">
        <v>685626.87800000003</v>
      </c>
      <c r="BJ11" s="25">
        <v>2999075.1379999998</v>
      </c>
      <c r="BK11" s="27">
        <f>AA11+AE11+AI11+AM11+AQ11+AU11+AY11+BC11+BG11</f>
        <v>34625780.650000006</v>
      </c>
      <c r="BL11" s="25">
        <f>AB11+AF11+AJ11+AN11+AR11+AV11+AZ11+BD11+BH11</f>
        <v>104055982.76200004</v>
      </c>
      <c r="BM11" s="25">
        <f>AC11+AG11+AK11+AO11+AS11+AW11+BA11+BE11+BI11</f>
        <v>33283773.345999993</v>
      </c>
      <c r="BN11" s="25">
        <f>AD11+AH11+AL11+AP11+AT11+AX11+BB11+BF11+BJ11</f>
        <v>91192207.673999995</v>
      </c>
      <c r="BO11" s="24">
        <f>+C11+O11+BK11</f>
        <v>37318653.030000009</v>
      </c>
      <c r="BP11" s="25">
        <f>D11+P11+BL11</f>
        <v>113142905.06000003</v>
      </c>
      <c r="BQ11" s="25">
        <f>+E11+Q11+BM11</f>
        <v>35490307.703999996</v>
      </c>
      <c r="BR11" s="25">
        <f>F11+R11+BN11</f>
        <v>98928164.439999998</v>
      </c>
    </row>
    <row r="12" spans="2:73" s="22" customFormat="1">
      <c r="B12" s="23" t="s">
        <v>24</v>
      </c>
      <c r="C12" s="24">
        <v>300190.60699999996</v>
      </c>
      <c r="D12" s="25">
        <v>908548.90599999996</v>
      </c>
      <c r="E12" s="25">
        <v>381891.83399999992</v>
      </c>
      <c r="F12" s="26">
        <v>1000687.249</v>
      </c>
      <c r="G12" s="24">
        <v>3526.1219999999994</v>
      </c>
      <c r="H12" s="25">
        <v>20552.048999999999</v>
      </c>
      <c r="I12" s="25">
        <v>172.26599999999962</v>
      </c>
      <c r="J12" s="25">
        <v>9001.6540000000005</v>
      </c>
      <c r="K12" s="25">
        <v>24499.827999999994</v>
      </c>
      <c r="L12" s="25">
        <v>60713.572999999997</v>
      </c>
      <c r="M12" s="25">
        <v>25216.50499999999</v>
      </c>
      <c r="N12" s="25">
        <v>104800.033</v>
      </c>
      <c r="O12" s="27">
        <f t="shared" ref="O12:R16" si="0">G12+K12</f>
        <v>28025.949999999993</v>
      </c>
      <c r="P12" s="25">
        <f t="shared" si="0"/>
        <v>81265.622000000003</v>
      </c>
      <c r="Q12" s="25">
        <f t="shared" si="0"/>
        <v>25388.77099999999</v>
      </c>
      <c r="R12" s="26">
        <f t="shared" si="0"/>
        <v>113801.68699999999</v>
      </c>
      <c r="S12" s="24">
        <v>26.942000000000007</v>
      </c>
      <c r="T12" s="25">
        <v>3151.6480000000001</v>
      </c>
      <c r="U12" s="25">
        <v>0</v>
      </c>
      <c r="V12" s="25">
        <v>-1376.6969999999999</v>
      </c>
      <c r="W12" s="25">
        <v>2794.3990000000049</v>
      </c>
      <c r="X12" s="25">
        <v>-118564.595</v>
      </c>
      <c r="Y12" s="25">
        <v>1523201.899</v>
      </c>
      <c r="Z12" s="25">
        <v>1540337.031</v>
      </c>
      <c r="AA12" s="25">
        <f t="shared" ref="AA12:AD16" si="1">S12+W12</f>
        <v>2821.3410000000049</v>
      </c>
      <c r="AB12" s="25">
        <f t="shared" si="1"/>
        <v>-115412.947</v>
      </c>
      <c r="AC12" s="25">
        <f t="shared" si="1"/>
        <v>1523201.899</v>
      </c>
      <c r="AD12" s="25">
        <f t="shared" si="1"/>
        <v>1538960.334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5">
        <v>0</v>
      </c>
      <c r="AQ12" s="25">
        <v>39075.292999999991</v>
      </c>
      <c r="AR12" s="25">
        <v>108133.57799999999</v>
      </c>
      <c r="AS12" s="25">
        <v>13719.796</v>
      </c>
      <c r="AT12" s="25">
        <v>28946.429</v>
      </c>
      <c r="AU12" s="25">
        <v>89996.082999999984</v>
      </c>
      <c r="AV12" s="25">
        <v>294796.52399999998</v>
      </c>
      <c r="AW12" s="25">
        <v>63176.179000000004</v>
      </c>
      <c r="AX12" s="25">
        <v>263700.58600000001</v>
      </c>
      <c r="AY12" s="25">
        <v>0</v>
      </c>
      <c r="AZ12" s="25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130495.13699999999</v>
      </c>
      <c r="BH12" s="25">
        <v>679638.53099999996</v>
      </c>
      <c r="BI12" s="25">
        <v>246147.87</v>
      </c>
      <c r="BJ12" s="25">
        <v>887142.81900000002</v>
      </c>
      <c r="BK12" s="27">
        <f t="shared" ref="BK12:BN16" si="2">AA12+AE12+AI12+AM12+AQ12+AU12+AY12+BC12+BG12</f>
        <v>262387.85399999993</v>
      </c>
      <c r="BL12" s="25">
        <f t="shared" si="2"/>
        <v>967155.68599999999</v>
      </c>
      <c r="BM12" s="25">
        <f t="shared" si="2"/>
        <v>1846245.7439999999</v>
      </c>
      <c r="BN12" s="25">
        <f t="shared" si="2"/>
        <v>2718750.1680000001</v>
      </c>
      <c r="BO12" s="24">
        <f>+C12+O12+BK12</f>
        <v>590604.41099999985</v>
      </c>
      <c r="BP12" s="25">
        <f t="shared" ref="BP12:BR16" si="3">D12+P12+BL12</f>
        <v>1956970.2139999999</v>
      </c>
      <c r="BQ12" s="25">
        <f>+E12+Q12+BM12</f>
        <v>2253526.3489999999</v>
      </c>
      <c r="BR12" s="25">
        <f t="shared" si="3"/>
        <v>3833239.1040000003</v>
      </c>
    </row>
    <row r="13" spans="2:73" s="22" customFormat="1">
      <c r="B13" s="23" t="s">
        <v>25</v>
      </c>
      <c r="C13" s="24">
        <v>3427704.977</v>
      </c>
      <c r="D13" s="25">
        <v>4049180.173</v>
      </c>
      <c r="E13" s="25">
        <v>2359682.7420000001</v>
      </c>
      <c r="F13" s="26">
        <v>3007852.4980000001</v>
      </c>
      <c r="G13" s="24">
        <v>187123.73299999998</v>
      </c>
      <c r="H13" s="25">
        <v>241859.69699999999</v>
      </c>
      <c r="I13" s="25">
        <v>115172.302</v>
      </c>
      <c r="J13" s="25">
        <v>158319.481</v>
      </c>
      <c r="K13" s="25">
        <v>354636.43300000002</v>
      </c>
      <c r="L13" s="25">
        <v>410916.576</v>
      </c>
      <c r="M13" s="25">
        <v>85534.252000000008</v>
      </c>
      <c r="N13" s="25">
        <v>139850.90100000001</v>
      </c>
      <c r="O13" s="27">
        <f t="shared" si="0"/>
        <v>541760.16599999997</v>
      </c>
      <c r="P13" s="25">
        <f>H13+L13+1</f>
        <v>652777.27300000004</v>
      </c>
      <c r="Q13" s="25">
        <f t="shared" si="0"/>
        <v>200706.554</v>
      </c>
      <c r="R13" s="26">
        <f t="shared" si="0"/>
        <v>298170.38199999998</v>
      </c>
      <c r="S13" s="24">
        <v>1343753.2120000001</v>
      </c>
      <c r="T13" s="25">
        <v>2607545.173</v>
      </c>
      <c r="U13" s="25">
        <v>349531.85400000005</v>
      </c>
      <c r="V13" s="25">
        <v>987288.18500000006</v>
      </c>
      <c r="W13" s="25">
        <v>1714527.5289999996</v>
      </c>
      <c r="X13" s="25">
        <v>2254209.9589999998</v>
      </c>
      <c r="Y13" s="25">
        <v>1792896.781</v>
      </c>
      <c r="Z13" s="25">
        <v>2365412.6609999998</v>
      </c>
      <c r="AA13" s="25">
        <f t="shared" si="1"/>
        <v>3058280.7409999995</v>
      </c>
      <c r="AB13" s="25">
        <f t="shared" si="1"/>
        <v>4861755.1319999993</v>
      </c>
      <c r="AC13" s="25">
        <f t="shared" si="1"/>
        <v>2142428.6349999998</v>
      </c>
      <c r="AD13" s="25">
        <f t="shared" si="1"/>
        <v>3352700.8459999999</v>
      </c>
      <c r="AE13" s="25">
        <v>3162245.3420000002</v>
      </c>
      <c r="AF13" s="25">
        <v>8680317.7310000006</v>
      </c>
      <c r="AG13" s="25">
        <v>654744.00599999994</v>
      </c>
      <c r="AH13" s="25">
        <v>1674606.2009999999</v>
      </c>
      <c r="AI13" s="25">
        <v>1440.585</v>
      </c>
      <c r="AJ13" s="25">
        <v>2649.79</v>
      </c>
      <c r="AK13" s="25">
        <v>556.97</v>
      </c>
      <c r="AL13" s="25">
        <v>2000.2909999999999</v>
      </c>
      <c r="AM13" s="25">
        <v>58556.028999999995</v>
      </c>
      <c r="AN13" s="25">
        <v>132006.23699999999</v>
      </c>
      <c r="AO13" s="25">
        <v>29727.584000000003</v>
      </c>
      <c r="AP13" s="25">
        <v>63204.211000000003</v>
      </c>
      <c r="AQ13" s="25">
        <v>667688.90399999986</v>
      </c>
      <c r="AR13" s="25">
        <v>1381745.0079999999</v>
      </c>
      <c r="AS13" s="25">
        <v>1323719.341</v>
      </c>
      <c r="AT13" s="25">
        <v>1795290.044</v>
      </c>
      <c r="AU13" s="25">
        <v>264970.60400000005</v>
      </c>
      <c r="AV13" s="25">
        <v>749065.04</v>
      </c>
      <c r="AW13" s="25">
        <v>703125.64899999998</v>
      </c>
      <c r="AX13" s="25">
        <v>954374.32700000005</v>
      </c>
      <c r="AY13" s="25">
        <v>1988.8000000000002</v>
      </c>
      <c r="AZ13" s="25">
        <v>6385.0820000000003</v>
      </c>
      <c r="BA13" s="25">
        <v>2755.692</v>
      </c>
      <c r="BB13" s="25">
        <v>7933.54</v>
      </c>
      <c r="BC13" s="25">
        <v>-17312.358</v>
      </c>
      <c r="BD13" s="25">
        <v>0</v>
      </c>
      <c r="BE13" s="25">
        <v>9360.3379999999997</v>
      </c>
      <c r="BF13" s="25">
        <v>27497.558000000001</v>
      </c>
      <c r="BG13" s="25">
        <v>-60440.270000000019</v>
      </c>
      <c r="BH13" s="25">
        <v>408822.625</v>
      </c>
      <c r="BI13" s="25">
        <v>535522.8280000001</v>
      </c>
      <c r="BJ13" s="25">
        <v>1108420.3230000001</v>
      </c>
      <c r="BK13" s="27">
        <f t="shared" si="2"/>
        <v>7137418.3770000003</v>
      </c>
      <c r="BL13" s="25">
        <f t="shared" si="2"/>
        <v>16222746.644999998</v>
      </c>
      <c r="BM13" s="25">
        <f t="shared" si="2"/>
        <v>5401941.0429999996</v>
      </c>
      <c r="BN13" s="25">
        <f t="shared" si="2"/>
        <v>8986027.341</v>
      </c>
      <c r="BO13" s="24">
        <f>+C13+O13+BK13</f>
        <v>11106883.52</v>
      </c>
      <c r="BP13" s="25">
        <f t="shared" si="3"/>
        <v>20924704.090999998</v>
      </c>
      <c r="BQ13" s="25">
        <f>+E13+Q13+BM13</f>
        <v>7962330.3389999997</v>
      </c>
      <c r="BR13" s="25">
        <f t="shared" si="3"/>
        <v>12292050.221000001</v>
      </c>
    </row>
    <row r="14" spans="2:73" s="32" customFormat="1">
      <c r="B14" s="17" t="s">
        <v>26</v>
      </c>
      <c r="C14" s="28">
        <f t="shared" ref="C14:BQ14" si="4">+C11+C12-C13</f>
        <v>-898757.05800000019</v>
      </c>
      <c r="D14" s="29">
        <f t="shared" si="4"/>
        <v>4406352.2089999989</v>
      </c>
      <c r="E14" s="29">
        <f t="shared" si="4"/>
        <v>-301954.79900000012</v>
      </c>
      <c r="F14" s="30">
        <f>(+F11+F12-F13)</f>
        <v>4268114.4340000004</v>
      </c>
      <c r="G14" s="28">
        <f t="shared" ref="G14:I14" si="5">+G11+G12-G13</f>
        <v>148970.65400000001</v>
      </c>
      <c r="H14" s="29">
        <f t="shared" si="5"/>
        <v>905102.65999999992</v>
      </c>
      <c r="I14" s="29">
        <f t="shared" si="5"/>
        <v>245474.04100000006</v>
      </c>
      <c r="J14" s="29">
        <f>(+J11+J12-J13)</f>
        <v>1038256.3440000002</v>
      </c>
      <c r="K14" s="29">
        <f t="shared" ref="K14:M14" si="6">+K11+K12-K13</f>
        <v>-198589.80200000003</v>
      </c>
      <c r="L14" s="29">
        <f t="shared" si="6"/>
        <v>63325.510999999999</v>
      </c>
      <c r="M14" s="29">
        <f t="shared" si="6"/>
        <v>109906.42500000002</v>
      </c>
      <c r="N14" s="29">
        <f>(+N11+N12-N13)</f>
        <v>238052.04399999999</v>
      </c>
      <c r="O14" s="31">
        <f t="shared" ref="O14:U14" si="7">+O11+O12-O13</f>
        <v>-49619.147999999928</v>
      </c>
      <c r="P14" s="29">
        <f t="shared" si="7"/>
        <v>968427.17099999986</v>
      </c>
      <c r="Q14" s="29">
        <f t="shared" si="7"/>
        <v>355380.46600000001</v>
      </c>
      <c r="R14" s="30">
        <f t="shared" si="7"/>
        <v>1276308.388</v>
      </c>
      <c r="S14" s="28">
        <f t="shared" si="7"/>
        <v>4483036.1640000017</v>
      </c>
      <c r="T14" s="29">
        <f t="shared" si="7"/>
        <v>17430129.759</v>
      </c>
      <c r="U14" s="29">
        <f t="shared" si="7"/>
        <v>6186070.6289999988</v>
      </c>
      <c r="V14" s="29">
        <f>(+V11+V12-V13)</f>
        <v>18325799.23</v>
      </c>
      <c r="W14" s="29">
        <f t="shared" ref="W14:Y14" si="8">+W11+W12-W13</f>
        <v>5869934.7930000033</v>
      </c>
      <c r="X14" s="29">
        <f t="shared" si="8"/>
        <v>17838353.195000004</v>
      </c>
      <c r="Y14" s="29">
        <f t="shared" si="8"/>
        <v>6257630.9430000018</v>
      </c>
      <c r="Z14" s="29">
        <f>(+Z11+Z12-Z13)</f>
        <v>17172986.148000002</v>
      </c>
      <c r="AA14" s="29">
        <f t="shared" ref="AA14:AG14" si="9">+AA11+AA12-AA13</f>
        <v>10352970.957000006</v>
      </c>
      <c r="AB14" s="29">
        <f t="shared" si="9"/>
        <v>35268482.954000011</v>
      </c>
      <c r="AC14" s="29">
        <f t="shared" si="9"/>
        <v>12443701.572000001</v>
      </c>
      <c r="AD14" s="29">
        <f t="shared" si="9"/>
        <v>35498785.377999999</v>
      </c>
      <c r="AE14" s="29">
        <f t="shared" si="9"/>
        <v>14168151.094000004</v>
      </c>
      <c r="AF14" s="29">
        <f t="shared" si="9"/>
        <v>44360815.035000004</v>
      </c>
      <c r="AG14" s="29">
        <f t="shared" si="9"/>
        <v>15723767.617999999</v>
      </c>
      <c r="AH14" s="29">
        <f>(+AH11+AH12-AH13)</f>
        <v>43224433.229000002</v>
      </c>
      <c r="AI14" s="29">
        <f t="shared" ref="AI14:AK14" si="10">+AI11+AI12-AI13</f>
        <v>27371.120000000003</v>
      </c>
      <c r="AJ14" s="29">
        <f t="shared" si="10"/>
        <v>50346.014999999999</v>
      </c>
      <c r="AK14" s="29">
        <f t="shared" si="10"/>
        <v>10582.430000000002</v>
      </c>
      <c r="AL14" s="29">
        <f>(+AL11+AL12-AL13)</f>
        <v>38005.535000000003</v>
      </c>
      <c r="AM14" s="29">
        <f t="shared" ref="AM14:AO14" si="11">+AM11+AM12-AM13</f>
        <v>1115266.1549999998</v>
      </c>
      <c r="AN14" s="29">
        <f t="shared" si="11"/>
        <v>2510820.1139999996</v>
      </c>
      <c r="AO14" s="29">
        <f t="shared" si="11"/>
        <v>564824.10199999996</v>
      </c>
      <c r="AP14" s="29">
        <f>(+AP11+AP12-AP13)</f>
        <v>1200880.0080000001</v>
      </c>
      <c r="AQ14" s="29">
        <f t="shared" ref="AQ14:AS14" si="12">+AQ11+AQ12-AQ13</f>
        <v>-3063.4910000000382</v>
      </c>
      <c r="AR14" s="29">
        <f t="shared" si="12"/>
        <v>192108</v>
      </c>
      <c r="AS14" s="29">
        <f t="shared" si="12"/>
        <v>21773.894000000088</v>
      </c>
      <c r="AT14" s="29">
        <f>(+AT11+AT12-AT13)</f>
        <v>64643.084000000032</v>
      </c>
      <c r="AU14" s="29">
        <f t="shared" ref="AU14:AW14" si="13">+AU11+AU12-AU13</f>
        <v>338909.33500000008</v>
      </c>
      <c r="AV14" s="29">
        <f t="shared" si="13"/>
        <v>1609817.9759999998</v>
      </c>
      <c r="AW14" s="29">
        <f t="shared" si="13"/>
        <v>337673.11499999976</v>
      </c>
      <c r="AX14" s="29">
        <f>(+AX11+AX12-AX13)</f>
        <v>1447194.7749999999</v>
      </c>
      <c r="AY14" s="29">
        <f t="shared" ref="AY14:BA14" si="14">+AY11+AY12-AY13</f>
        <v>38081.051999999996</v>
      </c>
      <c r="AZ14" s="29">
        <f t="shared" si="14"/>
        <v>122654.50200000001</v>
      </c>
      <c r="BA14" s="29">
        <f t="shared" si="14"/>
        <v>51656.982000000011</v>
      </c>
      <c r="BB14" s="29">
        <f>(+BB11+BB12-BB13)</f>
        <v>150737.255</v>
      </c>
      <c r="BC14" s="29">
        <f t="shared" ref="BC14:BE14" si="15">+BC11+BC12-BC13</f>
        <v>190284.7</v>
      </c>
      <c r="BD14" s="29">
        <f t="shared" si="15"/>
        <v>519219.511</v>
      </c>
      <c r="BE14" s="29">
        <f t="shared" si="15"/>
        <v>177846.41399999999</v>
      </c>
      <c r="BF14" s="29">
        <f>(+BF11+BF12-BF13)</f>
        <v>522453.60299999994</v>
      </c>
      <c r="BG14" s="29">
        <f t="shared" ref="BG14:BI14" si="16">+BG11+BG12-BG13</f>
        <v>1522779.2050000001</v>
      </c>
      <c r="BH14" s="29">
        <f t="shared" si="16"/>
        <v>4166127.6960000005</v>
      </c>
      <c r="BI14" s="29">
        <f t="shared" si="16"/>
        <v>396251.91999999993</v>
      </c>
      <c r="BJ14" s="29">
        <f>(+BJ11+BJ12-BJ13)</f>
        <v>2777797.6339999996</v>
      </c>
      <c r="BK14" s="31">
        <f t="shared" ref="BK14:BN14" si="17">+BK11+BK12-BK13</f>
        <v>27750750.127000008</v>
      </c>
      <c r="BL14" s="29">
        <f t="shared" si="17"/>
        <v>88800391.803000048</v>
      </c>
      <c r="BM14" s="29">
        <f t="shared" si="17"/>
        <v>29728078.046999998</v>
      </c>
      <c r="BN14" s="29">
        <f t="shared" si="17"/>
        <v>84924930.500999987</v>
      </c>
      <c r="BO14" s="28">
        <f t="shared" si="4"/>
        <v>26802373.921000008</v>
      </c>
      <c r="BP14" s="29">
        <f t="shared" si="4"/>
        <v>94175171.183000028</v>
      </c>
      <c r="BQ14" s="29">
        <f t="shared" si="4"/>
        <v>29781503.713999994</v>
      </c>
      <c r="BR14" s="29">
        <f t="shared" ref="BR14" si="18">+BR11+BR12-BR13</f>
        <v>90469353.322999999</v>
      </c>
    </row>
    <row r="15" spans="2:73" s="22" customFormat="1">
      <c r="B15" s="23" t="s">
        <v>27</v>
      </c>
      <c r="C15" s="24">
        <v>873520.54999999888</v>
      </c>
      <c r="D15" s="25">
        <v>11237405.361</v>
      </c>
      <c r="E15" s="25">
        <v>2499819.6009999998</v>
      </c>
      <c r="F15" s="26">
        <v>11678242.504000001</v>
      </c>
      <c r="G15" s="24">
        <v>-567734.83100000012</v>
      </c>
      <c r="H15" s="25">
        <v>1035130.178</v>
      </c>
      <c r="I15" s="25">
        <v>-195069.62300000014</v>
      </c>
      <c r="J15" s="25">
        <v>1097502.4709999999</v>
      </c>
      <c r="K15" s="25">
        <v>336378.61899999995</v>
      </c>
      <c r="L15" s="25">
        <v>1047204.2879999999</v>
      </c>
      <c r="M15" s="25">
        <v>87255.881999999983</v>
      </c>
      <c r="N15" s="25">
        <v>782330.29099999997</v>
      </c>
      <c r="O15" s="27">
        <f t="shared" si="0"/>
        <v>-231356.21200000017</v>
      </c>
      <c r="P15" s="25">
        <f t="shared" si="0"/>
        <v>2082334.466</v>
      </c>
      <c r="Q15" s="25">
        <f t="shared" si="0"/>
        <v>-107813.74100000015</v>
      </c>
      <c r="R15" s="26">
        <f t="shared" si="0"/>
        <v>1879832.7619999999</v>
      </c>
      <c r="S15" s="24">
        <v>-3435375.6739999996</v>
      </c>
      <c r="T15" s="25">
        <v>4789775.568</v>
      </c>
      <c r="U15" s="25">
        <v>-349101.80500000063</v>
      </c>
      <c r="V15" s="25">
        <v>6013615.7529999996</v>
      </c>
      <c r="W15" s="25">
        <v>12813858.846000001</v>
      </c>
      <c r="X15" s="25">
        <v>65057881.684</v>
      </c>
      <c r="Y15" s="25">
        <v>6632541.625</v>
      </c>
      <c r="Z15" s="25">
        <v>56462448.989</v>
      </c>
      <c r="AA15" s="25">
        <f t="shared" si="1"/>
        <v>9378483.1720000021</v>
      </c>
      <c r="AB15" s="25">
        <f t="shared" si="1"/>
        <v>69847657.252000004</v>
      </c>
      <c r="AC15" s="25">
        <f t="shared" si="1"/>
        <v>6283439.8199999994</v>
      </c>
      <c r="AD15" s="25">
        <f t="shared" si="1"/>
        <v>62476064.741999999</v>
      </c>
      <c r="AE15" s="25">
        <v>358193.41499999911</v>
      </c>
      <c r="AF15" s="25">
        <v>10184013.907</v>
      </c>
      <c r="AG15" s="25">
        <v>-2889036.3789999997</v>
      </c>
      <c r="AH15" s="25">
        <v>6454567.324</v>
      </c>
      <c r="AI15" s="25">
        <v>-63131.878000000026</v>
      </c>
      <c r="AJ15" s="25">
        <v>330537.12599999999</v>
      </c>
      <c r="AK15" s="25">
        <v>153380.81600000002</v>
      </c>
      <c r="AL15" s="25">
        <v>409572.19900000002</v>
      </c>
      <c r="AM15" s="25">
        <v>-412026.24599999981</v>
      </c>
      <c r="AN15" s="25">
        <v>1853367.8130000001</v>
      </c>
      <c r="AO15" s="25">
        <v>386188.2570000001</v>
      </c>
      <c r="AP15" s="25">
        <v>1396210.9720000001</v>
      </c>
      <c r="AQ15" s="25">
        <v>-292439.12899999996</v>
      </c>
      <c r="AR15" s="25">
        <v>137244.72</v>
      </c>
      <c r="AS15" s="25">
        <v>-548245.12699999998</v>
      </c>
      <c r="AT15" s="25">
        <v>326117.06599999999</v>
      </c>
      <c r="AU15" s="25">
        <v>405769.60399999982</v>
      </c>
      <c r="AV15" s="25">
        <v>3292006.78</v>
      </c>
      <c r="AW15" s="25">
        <v>-407542.55899999989</v>
      </c>
      <c r="AX15" s="25">
        <v>3421079.392</v>
      </c>
      <c r="AY15" s="25">
        <v>-28302.616999999969</v>
      </c>
      <c r="AZ15" s="25">
        <v>517789.37300000002</v>
      </c>
      <c r="BA15" s="25">
        <v>163940.65400000004</v>
      </c>
      <c r="BB15" s="25">
        <v>458745.95</v>
      </c>
      <c r="BC15" s="25">
        <v>809592.17600000009</v>
      </c>
      <c r="BD15" s="25">
        <v>1682475.2720000001</v>
      </c>
      <c r="BE15" s="25">
        <v>327235.103</v>
      </c>
      <c r="BF15" s="25">
        <v>878773.57700000005</v>
      </c>
      <c r="BG15" s="25">
        <v>21822.626000000164</v>
      </c>
      <c r="BH15" s="25">
        <v>3096184.6740000001</v>
      </c>
      <c r="BI15" s="25">
        <v>-927806.77899999963</v>
      </c>
      <c r="BJ15" s="25">
        <v>3990166.503</v>
      </c>
      <c r="BK15" s="27">
        <f t="shared" si="2"/>
        <v>10177961.123000002</v>
      </c>
      <c r="BL15" s="25">
        <f t="shared" si="2"/>
        <v>90941276.916999996</v>
      </c>
      <c r="BM15" s="25">
        <f t="shared" si="2"/>
        <v>2541553.8060000008</v>
      </c>
      <c r="BN15" s="25">
        <f t="shared" si="2"/>
        <v>79811297.725000024</v>
      </c>
      <c r="BO15" s="24">
        <f>+C15+O15+BK15</f>
        <v>10820125.461000001</v>
      </c>
      <c r="BP15" s="25">
        <f t="shared" si="3"/>
        <v>104261016.74399999</v>
      </c>
      <c r="BQ15" s="25">
        <f>+E15+Q15+BM15</f>
        <v>4933559.6660000002</v>
      </c>
      <c r="BR15" s="25">
        <f t="shared" si="3"/>
        <v>93369372.991000026</v>
      </c>
    </row>
    <row r="16" spans="2:73" s="22" customFormat="1">
      <c r="B16" s="23" t="s">
        <v>28</v>
      </c>
      <c r="C16" s="24">
        <v>0</v>
      </c>
      <c r="D16" s="25">
        <v>11678242.504000001</v>
      </c>
      <c r="E16" s="25">
        <v>1.0000001639127731E-3</v>
      </c>
      <c r="F16" s="26">
        <v>9067706.9179999996</v>
      </c>
      <c r="G16" s="24">
        <v>0</v>
      </c>
      <c r="H16" s="25">
        <v>1097502.4709999999</v>
      </c>
      <c r="I16" s="25">
        <v>0</v>
      </c>
      <c r="J16" s="25">
        <v>1261123.2790000001</v>
      </c>
      <c r="K16" s="25">
        <v>0</v>
      </c>
      <c r="L16" s="25">
        <v>782330.29099999997</v>
      </c>
      <c r="M16" s="25">
        <v>0</v>
      </c>
      <c r="N16" s="25">
        <v>847049.17200000002</v>
      </c>
      <c r="O16" s="27">
        <f t="shared" si="0"/>
        <v>0</v>
      </c>
      <c r="P16" s="25">
        <f t="shared" si="0"/>
        <v>1879832.7619999999</v>
      </c>
      <c r="Q16" s="25">
        <f t="shared" si="0"/>
        <v>0</v>
      </c>
      <c r="R16" s="26">
        <f>J16+N16-1</f>
        <v>2108171.4510000004</v>
      </c>
      <c r="S16" s="24">
        <v>0</v>
      </c>
      <c r="T16" s="25">
        <v>6013615.7529999996</v>
      </c>
      <c r="U16" s="25">
        <v>0</v>
      </c>
      <c r="V16" s="25">
        <v>4991942.9210000001</v>
      </c>
      <c r="W16" s="25">
        <v>0</v>
      </c>
      <c r="X16" s="25">
        <v>56462448.990999997</v>
      </c>
      <c r="Y16" s="25">
        <v>1.0000020265579224E-3</v>
      </c>
      <c r="Z16" s="25">
        <v>46492988.158</v>
      </c>
      <c r="AA16" s="25">
        <f t="shared" si="1"/>
        <v>0</v>
      </c>
      <c r="AB16" s="25">
        <f t="shared" si="1"/>
        <v>62476064.743999995</v>
      </c>
      <c r="AC16" s="25">
        <f t="shared" si="1"/>
        <v>1.0000020265579224E-3</v>
      </c>
      <c r="AD16" s="25">
        <f t="shared" si="1"/>
        <v>51484931.078999996</v>
      </c>
      <c r="AE16" s="25">
        <v>0</v>
      </c>
      <c r="AF16" s="25">
        <v>6669763.7130000005</v>
      </c>
      <c r="AG16" s="25">
        <v>0</v>
      </c>
      <c r="AH16" s="25">
        <v>8337415.5959999999</v>
      </c>
      <c r="AI16" s="25">
        <v>0</v>
      </c>
      <c r="AJ16" s="25">
        <v>431125.935</v>
      </c>
      <c r="AK16" s="25">
        <v>0</v>
      </c>
      <c r="AL16" s="25">
        <v>279129.61900000001</v>
      </c>
      <c r="AM16" s="25">
        <v>0</v>
      </c>
      <c r="AN16" s="25">
        <v>1434643.128</v>
      </c>
      <c r="AO16" s="25">
        <v>0</v>
      </c>
      <c r="AP16" s="25">
        <v>1025142.002</v>
      </c>
      <c r="AQ16" s="25">
        <v>0</v>
      </c>
      <c r="AR16" s="25">
        <v>326117.06599999999</v>
      </c>
      <c r="AS16" s="25">
        <v>0</v>
      </c>
      <c r="AT16" s="25">
        <v>181481.82399999999</v>
      </c>
      <c r="AU16" s="25">
        <v>0</v>
      </c>
      <c r="AV16" s="25">
        <v>3421079.392</v>
      </c>
      <c r="AW16" s="25">
        <v>0</v>
      </c>
      <c r="AX16" s="25">
        <v>3492513.3390000002</v>
      </c>
      <c r="AY16" s="25">
        <v>0</v>
      </c>
      <c r="AZ16" s="25">
        <v>467727.315</v>
      </c>
      <c r="BA16" s="25">
        <v>0</v>
      </c>
      <c r="BB16" s="25">
        <v>293270.95400000003</v>
      </c>
      <c r="BC16" s="25">
        <v>0</v>
      </c>
      <c r="BD16" s="25">
        <v>895024.81799999997</v>
      </c>
      <c r="BE16" s="25">
        <v>0</v>
      </c>
      <c r="BF16" s="25">
        <v>543914.26100000006</v>
      </c>
      <c r="BG16" s="25">
        <v>0</v>
      </c>
      <c r="BH16" s="25">
        <v>3689751.6159999999</v>
      </c>
      <c r="BI16" s="25">
        <v>-1</v>
      </c>
      <c r="BJ16" s="25">
        <v>4201064.7010000004</v>
      </c>
      <c r="BK16" s="27">
        <f t="shared" si="2"/>
        <v>0</v>
      </c>
      <c r="BL16" s="25">
        <f t="shared" si="2"/>
        <v>79811297.727000013</v>
      </c>
      <c r="BM16" s="25">
        <f t="shared" si="2"/>
        <v>-0.99899999797344208</v>
      </c>
      <c r="BN16" s="25">
        <f t="shared" si="2"/>
        <v>69838863.375</v>
      </c>
      <c r="BO16" s="24">
        <f>+C16+O16+BK16</f>
        <v>0</v>
      </c>
      <c r="BP16" s="25">
        <f t="shared" si="3"/>
        <v>93369372.993000016</v>
      </c>
      <c r="BQ16" s="25">
        <f>+E16+Q16+BM16</f>
        <v>-0.9979999978095293</v>
      </c>
      <c r="BR16" s="25">
        <f t="shared" si="3"/>
        <v>81014741.744000003</v>
      </c>
    </row>
    <row r="17" spans="2:70" s="32" customFormat="1" ht="21.75" thickBot="1">
      <c r="B17" s="33" t="s">
        <v>29</v>
      </c>
      <c r="C17" s="34">
        <f>+C14+C15-C16</f>
        <v>-25236.508000001311</v>
      </c>
      <c r="D17" s="35">
        <f t="shared" ref="D17:BQ17" si="19">+D14+D15-D16</f>
        <v>3965515.0659999978</v>
      </c>
      <c r="E17" s="35">
        <f>+E14+E15-E16</f>
        <v>2197864.8009999995</v>
      </c>
      <c r="F17" s="36">
        <f t="shared" ref="F17" si="20">+F14+F15-F16</f>
        <v>6878650.0200000014</v>
      </c>
      <c r="G17" s="34">
        <f>+G14+G15-G16</f>
        <v>-418764.17700000014</v>
      </c>
      <c r="H17" s="35">
        <f t="shared" ref="H17" si="21">+H14+H15-H16</f>
        <v>842730.36700000009</v>
      </c>
      <c r="I17" s="35">
        <f>+I14+I15-I16</f>
        <v>50404.417999999918</v>
      </c>
      <c r="J17" s="35">
        <f t="shared" ref="J17" si="22">+J14+J15-J16</f>
        <v>874635.53599999985</v>
      </c>
      <c r="K17" s="35">
        <f>+K14+K15-K16</f>
        <v>137788.81699999992</v>
      </c>
      <c r="L17" s="35">
        <f t="shared" ref="L17" si="23">+L14+L15-L16</f>
        <v>328199.50799999991</v>
      </c>
      <c r="M17" s="35">
        <f>+M14+M15-M16</f>
        <v>197162.307</v>
      </c>
      <c r="N17" s="35">
        <f t="shared" ref="N17:R17" si="24">+N14+N15-N16</f>
        <v>173333.16299999994</v>
      </c>
      <c r="O17" s="37">
        <f t="shared" si="24"/>
        <v>-280975.3600000001</v>
      </c>
      <c r="P17" s="35">
        <f t="shared" si="24"/>
        <v>1170928.8750000002</v>
      </c>
      <c r="Q17" s="35">
        <f t="shared" si="24"/>
        <v>247566.72499999986</v>
      </c>
      <c r="R17" s="36">
        <f t="shared" si="24"/>
        <v>1047969.6989999996</v>
      </c>
      <c r="S17" s="34">
        <f>+S14+S15-S16</f>
        <v>1047660.4900000021</v>
      </c>
      <c r="T17" s="35">
        <f t="shared" ref="T17" si="25">+T14+T15-T16</f>
        <v>16206289.574000001</v>
      </c>
      <c r="U17" s="35">
        <f>+U14+U15-U16</f>
        <v>5836968.8239999982</v>
      </c>
      <c r="V17" s="35">
        <f t="shared" ref="V17" si="26">+V14+V15-V16</f>
        <v>19347472.061999999</v>
      </c>
      <c r="W17" s="35">
        <f>+W14+W15-W16</f>
        <v>18683793.639000006</v>
      </c>
      <c r="X17" s="35">
        <f t="shared" ref="X17" si="27">+X14+X15-X16</f>
        <v>26433785.888000011</v>
      </c>
      <c r="Y17" s="35">
        <f>+Y14+Y15-Y16</f>
        <v>12890172.567</v>
      </c>
      <c r="Z17" s="35">
        <f t="shared" ref="Z17:AD17" si="28">+Z14+Z15-Z16</f>
        <v>27142446.978999995</v>
      </c>
      <c r="AA17" s="35">
        <f t="shared" si="28"/>
        <v>19731454.129000008</v>
      </c>
      <c r="AB17" s="35">
        <f t="shared" si="28"/>
        <v>42640075.46200002</v>
      </c>
      <c r="AC17" s="35">
        <f t="shared" si="28"/>
        <v>18727141.390999999</v>
      </c>
      <c r="AD17" s="35">
        <f t="shared" si="28"/>
        <v>46489919.041000009</v>
      </c>
      <c r="AE17" s="35">
        <f>+AE14+AE15-AE16</f>
        <v>14526344.509000003</v>
      </c>
      <c r="AF17" s="35">
        <f t="shared" ref="AF17" si="29">+AF14+AF15-AF16</f>
        <v>47875065.229000002</v>
      </c>
      <c r="AG17" s="35">
        <f>+AG14+AG15-AG16</f>
        <v>12834731.239</v>
      </c>
      <c r="AH17" s="35">
        <f t="shared" ref="AH17" si="30">+AH14+AH15-AH16</f>
        <v>41341584.957000002</v>
      </c>
      <c r="AI17" s="35">
        <f>+AI14+AI15-AI16</f>
        <v>-35760.758000000023</v>
      </c>
      <c r="AJ17" s="35">
        <f t="shared" ref="AJ17" si="31">+AJ14+AJ15-AJ16</f>
        <v>-50242.793999999994</v>
      </c>
      <c r="AK17" s="35">
        <f>+AK14+AK15-AK16</f>
        <v>163963.24600000001</v>
      </c>
      <c r="AL17" s="35">
        <f t="shared" ref="AL17" si="32">+AL14+AL15-AL16</f>
        <v>168448.11500000005</v>
      </c>
      <c r="AM17" s="35">
        <f>+AM14+AM15-AM16</f>
        <v>703239.90899999999</v>
      </c>
      <c r="AN17" s="35">
        <f t="shared" ref="AN17" si="33">+AN14+AN15-AN16</f>
        <v>2929544.7989999992</v>
      </c>
      <c r="AO17" s="35">
        <f>+AO14+AO15-AO16</f>
        <v>951012.35900000005</v>
      </c>
      <c r="AP17" s="35">
        <f t="shared" ref="AP17" si="34">+AP14+AP15-AP16</f>
        <v>1571948.9780000006</v>
      </c>
      <c r="AQ17" s="35">
        <f>+AQ14+AQ15-AQ16</f>
        <v>-295502.62</v>
      </c>
      <c r="AR17" s="35">
        <f t="shared" ref="AR17" si="35">+AR14+AR15-AR16</f>
        <v>3235.6539999999804</v>
      </c>
      <c r="AS17" s="35">
        <f>+AS14+AS15-AS16</f>
        <v>-526471.23299999989</v>
      </c>
      <c r="AT17" s="35">
        <f t="shared" ref="AT17" si="36">+AT14+AT15-AT16</f>
        <v>209278.32600000003</v>
      </c>
      <c r="AU17" s="35">
        <f>+AU14+AU15-AU16</f>
        <v>744678.9389999999</v>
      </c>
      <c r="AV17" s="35">
        <f t="shared" ref="AV17" si="37">+AV14+AV15-AV16</f>
        <v>1480745.3639999991</v>
      </c>
      <c r="AW17" s="35">
        <f>+AW14+AW15-AW16</f>
        <v>-69869.444000000134</v>
      </c>
      <c r="AX17" s="35">
        <f t="shared" ref="AX17" si="38">+AX14+AX15-AX16</f>
        <v>1375760.8279999993</v>
      </c>
      <c r="AY17" s="35">
        <f>+AY14+AY15-AY16</f>
        <v>9778.4350000000268</v>
      </c>
      <c r="AZ17" s="35">
        <f t="shared" ref="AZ17" si="39">+AZ14+AZ15-AZ16</f>
        <v>172716.56</v>
      </c>
      <c r="BA17" s="35">
        <f>+BA14+BA15-BA16</f>
        <v>215597.63600000006</v>
      </c>
      <c r="BB17" s="35">
        <f t="shared" ref="BB17" si="40">+BB14+BB15-BB16</f>
        <v>316212.25100000005</v>
      </c>
      <c r="BC17" s="35">
        <f>+BC14+BC15-BC16</f>
        <v>999876.87600000016</v>
      </c>
      <c r="BD17" s="35">
        <f t="shared" ref="BD17" si="41">+BD14+BD15-BD16</f>
        <v>1306669.9650000003</v>
      </c>
      <c r="BE17" s="35">
        <f>+BE14+BE15-BE16</f>
        <v>505081.51699999999</v>
      </c>
      <c r="BF17" s="35">
        <f t="shared" ref="BF17" si="42">+BF14+BF15-BF16</f>
        <v>857312.91899999988</v>
      </c>
      <c r="BG17" s="35">
        <f>+BG14+BG15-BG16</f>
        <v>1544601.8310000002</v>
      </c>
      <c r="BH17" s="35">
        <f t="shared" ref="BH17" si="43">+BH14+BH15-BH16</f>
        <v>3572560.7540000011</v>
      </c>
      <c r="BI17" s="35">
        <f>+BI14+BI15-BI16</f>
        <v>-531553.85899999971</v>
      </c>
      <c r="BJ17" s="35">
        <f t="shared" ref="BJ17:BN17" si="44">+BJ14+BJ15-BJ16</f>
        <v>2566899.4359999998</v>
      </c>
      <c r="BK17" s="37">
        <f t="shared" si="44"/>
        <v>37928711.250000007</v>
      </c>
      <c r="BL17" s="35">
        <f t="shared" si="44"/>
        <v>99930370.993000016</v>
      </c>
      <c r="BM17" s="35">
        <f t="shared" si="44"/>
        <v>32269632.851999998</v>
      </c>
      <c r="BN17" s="35">
        <f t="shared" si="44"/>
        <v>94897364.851000011</v>
      </c>
      <c r="BO17" s="34">
        <f t="shared" si="19"/>
        <v>37622499.382000007</v>
      </c>
      <c r="BP17" s="35">
        <f t="shared" si="19"/>
        <v>105066814.934</v>
      </c>
      <c r="BQ17" s="35">
        <f t="shared" si="19"/>
        <v>34715064.377999991</v>
      </c>
      <c r="BR17" s="35">
        <f t="shared" ref="BR17" si="45">+BR14+BR15-BR16</f>
        <v>102823984.57000001</v>
      </c>
    </row>
    <row r="18" spans="2:70"/>
    <row r="19" spans="2:70">
      <c r="B19" s="38" t="s">
        <v>30</v>
      </c>
      <c r="E19" s="39"/>
      <c r="O19" s="39"/>
      <c r="Q19" s="39"/>
      <c r="BK19" s="39"/>
      <c r="BM19" s="39"/>
    </row>
  </sheetData>
  <mergeCells count="23">
    <mergeCell ref="BO8:BR8"/>
    <mergeCell ref="AQ8:AT8"/>
    <mergeCell ref="AU8:AX8"/>
    <mergeCell ref="AY8:BB8"/>
    <mergeCell ref="BC8:BF8"/>
    <mergeCell ref="BG8:BJ8"/>
    <mergeCell ref="BK8:BN8"/>
    <mergeCell ref="S8:V8"/>
    <mergeCell ref="W8:Z8"/>
    <mergeCell ref="AA8:AD8"/>
    <mergeCell ref="AE8:AH8"/>
    <mergeCell ref="AI8:AL8"/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NL-5 CLAIMS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2017-07-06T13:13:57Z</dcterms:created>
  <dcterms:modified xsi:type="dcterms:W3CDTF">2017-07-06T13:14:11Z</dcterms:modified>
</cp:coreProperties>
</file>