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40" i="1"/>
  <c r="O18"/>
  <c r="N18"/>
  <c r="M18"/>
  <c r="L18"/>
  <c r="J18"/>
  <c r="K17"/>
  <c r="K18" s="1"/>
  <c r="I17"/>
  <c r="I18" s="1"/>
  <c r="H17"/>
  <c r="G17"/>
  <c r="G18" s="1"/>
  <c r="F17"/>
  <c r="F18" s="1"/>
  <c r="E17"/>
  <c r="E18" s="1"/>
  <c r="D17"/>
  <c r="D18" s="1"/>
  <c r="C17"/>
  <c r="P17" s="1"/>
  <c r="P16"/>
  <c r="H16"/>
  <c r="P15"/>
  <c r="H15"/>
  <c r="P14"/>
  <c r="P18" s="1"/>
  <c r="H14"/>
  <c r="H18" s="1"/>
  <c r="O12"/>
  <c r="K12"/>
  <c r="I12"/>
  <c r="H12"/>
  <c r="G12"/>
  <c r="F12"/>
  <c r="E12"/>
  <c r="D12"/>
  <c r="P12" s="1"/>
  <c r="C12"/>
  <c r="K11"/>
  <c r="H11"/>
  <c r="P11" s="1"/>
  <c r="P10"/>
  <c r="K9"/>
  <c r="H9"/>
  <c r="P9" s="1"/>
  <c r="P8"/>
  <c r="C18" l="1"/>
</calcChain>
</file>

<file path=xl/sharedStrings.xml><?xml version="1.0" encoding="utf-8"?>
<sst xmlns="http://schemas.openxmlformats.org/spreadsheetml/2006/main" count="33" uniqueCount="33">
  <si>
    <t>PERIODIC DISCLOSURES</t>
  </si>
  <si>
    <t>FORM NL-25</t>
  </si>
  <si>
    <t xml:space="preserve"> Business Returns across line of Business For 2007-2008 FY</t>
  </si>
  <si>
    <t>Insurer:</t>
  </si>
  <si>
    <t>NATIONAL INSURANCE COMPANY LIMITED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</si>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</sst>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25"/>
      </patternFill>
    </fill>
    <fill>
      <patternFill patternType="solid">
        <fgColor indexed="56"/>
        <bgColor indexed="62"/>
      </patternFill>
    </fill>
    <fill>
      <patternFill patternType="solid">
        <fgColor theme="6" tint="-0.249977111117893"/>
        <bgColor indexed="32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2" fillId="0" borderId="0" xfId="0" applyFont="1" applyBorder="1"/>
    <xf numFmtId="0" fontId="1" fillId="3" borderId="0" xfId="0" applyFont="1" applyFill="1" applyBorder="1" applyAlignment="1"/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/>
    </xf>
    <xf numFmtId="0" fontId="2" fillId="0" borderId="0" xfId="0" applyFont="1"/>
    <xf numFmtId="0" fontId="4" fillId="0" borderId="0" xfId="1" applyFont="1"/>
    <xf numFmtId="0" fontId="5" fillId="0" borderId="0" xfId="0" applyFont="1"/>
    <xf numFmtId="0" fontId="5" fillId="0" borderId="1" xfId="0" applyFont="1" applyBorder="1"/>
    <xf numFmtId="0" fontId="6" fillId="0" borderId="0" xfId="1" applyFont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4" fillId="5" borderId="6" xfId="1" applyFont="1" applyFill="1" applyBorder="1" applyAlignment="1">
      <alignment horizontal="center"/>
    </xf>
    <xf numFmtId="0" fontId="4" fillId="5" borderId="7" xfId="1" applyFont="1" applyFill="1" applyBorder="1"/>
    <xf numFmtId="0" fontId="2" fillId="5" borderId="8" xfId="0" applyFont="1" applyFill="1" applyBorder="1"/>
    <xf numFmtId="0" fontId="4" fillId="5" borderId="9" xfId="1" applyFont="1" applyFill="1" applyBorder="1"/>
    <xf numFmtId="0" fontId="4" fillId="5" borderId="8" xfId="1" applyFont="1" applyFill="1" applyBorder="1"/>
    <xf numFmtId="0" fontId="4" fillId="5" borderId="10" xfId="1" applyFont="1" applyFill="1" applyBorder="1" applyAlignment="1">
      <alignment horizontal="center"/>
    </xf>
    <xf numFmtId="0" fontId="4" fillId="5" borderId="11" xfId="1" applyFont="1" applyFill="1" applyBorder="1"/>
    <xf numFmtId="0" fontId="4" fillId="5" borderId="12" xfId="1" applyFont="1" applyFill="1" applyBorder="1" applyAlignment="1">
      <alignment horizontal="center"/>
    </xf>
    <xf numFmtId="0" fontId="4" fillId="5" borderId="13" xfId="1" applyFont="1" applyFill="1" applyBorder="1"/>
    <xf numFmtId="0" fontId="2" fillId="5" borderId="14" xfId="0" applyFont="1" applyFill="1" applyBorder="1"/>
    <xf numFmtId="0" fontId="4" fillId="5" borderId="15" xfId="1" applyFont="1" applyFill="1" applyBorder="1"/>
    <xf numFmtId="0" fontId="4" fillId="5" borderId="16" xfId="1" applyFont="1" applyFill="1" applyBorder="1"/>
    <xf numFmtId="0" fontId="4" fillId="5" borderId="14" xfId="1" applyFont="1" applyFill="1" applyBorder="1"/>
    <xf numFmtId="0" fontId="4" fillId="0" borderId="8" xfId="1" applyFont="1" applyBorder="1"/>
    <xf numFmtId="0" fontId="2" fillId="0" borderId="11" xfId="1" applyFont="1" applyFill="1" applyBorder="1" applyAlignment="1">
      <alignment wrapText="1"/>
    </xf>
    <xf numFmtId="0" fontId="2" fillId="0" borderId="8" xfId="0" applyFont="1" applyBorder="1"/>
    <xf numFmtId="0" fontId="4" fillId="6" borderId="8" xfId="1" applyFont="1" applyFill="1" applyBorder="1"/>
    <xf numFmtId="0" fontId="1" fillId="2" borderId="0" xfId="0" applyFont="1" applyFill="1" applyBorder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40"/>
  <sheetViews>
    <sheetView tabSelected="1" workbookViewId="0">
      <selection activeCell="C22" sqref="C22"/>
    </sheetView>
  </sheetViews>
  <sheetFormatPr defaultRowHeight="12.75"/>
  <cols>
    <col min="1" max="1" width="15.140625" style="6" customWidth="1"/>
    <col min="2" max="2" width="37" style="6" customWidth="1"/>
    <col min="3" max="7" width="7.28515625" style="6" customWidth="1"/>
    <col min="8" max="8" width="8" style="6" customWidth="1"/>
    <col min="9" max="9" width="7.28515625" style="6" customWidth="1"/>
    <col min="10" max="10" width="9" style="6" customWidth="1"/>
    <col min="11" max="11" width="8" style="6" customWidth="1"/>
    <col min="12" max="14" width="7.28515625" style="6" customWidth="1"/>
    <col min="15" max="15" width="11.7109375" style="6" customWidth="1"/>
    <col min="16" max="16384" width="9.140625" style="6"/>
  </cols>
  <sheetData>
    <row r="1" spans="1:256" s="1" customForma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256" s="1" customFormat="1">
      <c r="A2" s="2" t="s">
        <v>1</v>
      </c>
      <c r="B2" s="2" t="s">
        <v>2</v>
      </c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</row>
    <row r="4" spans="1:256">
      <c r="A4" s="7" t="s">
        <v>3</v>
      </c>
      <c r="B4" s="8" t="s">
        <v>4</v>
      </c>
      <c r="C4" s="7" t="s">
        <v>5</v>
      </c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</row>
    <row r="5" spans="1:256" ht="11.25" customHeight="1"/>
    <row r="6" spans="1:256" ht="13.5" thickBot="1">
      <c r="A6" s="9"/>
      <c r="C6" s="9" t="s">
        <v>6</v>
      </c>
      <c r="D6" s="9"/>
    </row>
    <row r="7" spans="1:256" ht="41.25" customHeight="1" thickBot="1">
      <c r="A7" s="10" t="s">
        <v>7</v>
      </c>
      <c r="B7" s="11" t="s">
        <v>8</v>
      </c>
      <c r="C7" s="12" t="s">
        <v>9</v>
      </c>
      <c r="D7" s="13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3" t="s">
        <v>15</v>
      </c>
      <c r="J7" s="13" t="s">
        <v>16</v>
      </c>
      <c r="K7" s="13" t="s">
        <v>17</v>
      </c>
      <c r="L7" s="13" t="s">
        <v>18</v>
      </c>
      <c r="M7" s="14" t="s">
        <v>19</v>
      </c>
      <c r="N7" s="14" t="s">
        <v>20</v>
      </c>
      <c r="O7" s="15" t="s">
        <v>21</v>
      </c>
      <c r="P7" s="15" t="s">
        <v>22</v>
      </c>
    </row>
    <row r="8" spans="1:256">
      <c r="A8" s="16">
        <v>1</v>
      </c>
      <c r="B8" s="17" t="s">
        <v>23</v>
      </c>
      <c r="C8" s="18">
        <v>3069</v>
      </c>
      <c r="D8" s="18">
        <v>3555</v>
      </c>
      <c r="E8" s="18">
        <v>271</v>
      </c>
      <c r="F8" s="18">
        <v>2721</v>
      </c>
      <c r="G8" s="18">
        <v>54548</v>
      </c>
      <c r="H8" s="18">
        <v>246520</v>
      </c>
      <c r="I8" s="18">
        <v>37525</v>
      </c>
      <c r="J8" s="18">
        <v>8</v>
      </c>
      <c r="K8" s="18">
        <v>4067</v>
      </c>
      <c r="L8" s="18">
        <v>42</v>
      </c>
      <c r="M8" s="19">
        <v>0</v>
      </c>
      <c r="N8" s="17">
        <v>0</v>
      </c>
      <c r="O8" s="18">
        <v>30363</v>
      </c>
      <c r="P8" s="20">
        <f>SUM(C8:O8)</f>
        <v>382689</v>
      </c>
    </row>
    <row r="9" spans="1:256">
      <c r="A9" s="21">
        <v>2</v>
      </c>
      <c r="B9" s="22" t="s">
        <v>24</v>
      </c>
      <c r="C9" s="18">
        <v>6751</v>
      </c>
      <c r="D9" s="18">
        <v>14369</v>
      </c>
      <c r="E9" s="18">
        <v>214</v>
      </c>
      <c r="F9" s="18">
        <v>9966</v>
      </c>
      <c r="G9" s="18">
        <v>214944</v>
      </c>
      <c r="H9" s="18">
        <f>109210+30000</f>
        <v>139210</v>
      </c>
      <c r="I9" s="18">
        <v>253663</v>
      </c>
      <c r="J9" s="18">
        <v>286</v>
      </c>
      <c r="K9" s="18">
        <f>12155+3000</f>
        <v>15155</v>
      </c>
      <c r="L9" s="18">
        <v>29</v>
      </c>
      <c r="M9" s="19">
        <v>0</v>
      </c>
      <c r="N9" s="17">
        <v>0</v>
      </c>
      <c r="O9" s="18">
        <v>78642</v>
      </c>
      <c r="P9" s="20">
        <f t="shared" ref="P9:P17" si="0">SUM(C9:O9)</f>
        <v>733229</v>
      </c>
    </row>
    <row r="10" spans="1:256">
      <c r="A10" s="21">
        <v>3</v>
      </c>
      <c r="B10" s="22" t="s">
        <v>25</v>
      </c>
      <c r="C10" s="18">
        <v>4067</v>
      </c>
      <c r="D10" s="18">
        <v>12029</v>
      </c>
      <c r="E10" s="18">
        <v>174</v>
      </c>
      <c r="F10" s="18">
        <v>7400</v>
      </c>
      <c r="G10" s="18">
        <v>187428</v>
      </c>
      <c r="H10" s="18">
        <v>79078</v>
      </c>
      <c r="I10" s="18">
        <v>211471</v>
      </c>
      <c r="J10" s="18">
        <v>275</v>
      </c>
      <c r="K10" s="18">
        <v>9148</v>
      </c>
      <c r="L10" s="18">
        <v>10</v>
      </c>
      <c r="M10" s="19">
        <v>0</v>
      </c>
      <c r="N10" s="17">
        <v>0</v>
      </c>
      <c r="O10" s="18">
        <v>53552</v>
      </c>
      <c r="P10" s="20">
        <f t="shared" si="0"/>
        <v>564632</v>
      </c>
    </row>
    <row r="11" spans="1:256">
      <c r="A11" s="21">
        <v>4</v>
      </c>
      <c r="B11" s="22" t="s">
        <v>26</v>
      </c>
      <c r="C11" s="18">
        <v>1204</v>
      </c>
      <c r="D11" s="18">
        <v>2183</v>
      </c>
      <c r="E11" s="18">
        <v>86</v>
      </c>
      <c r="F11" s="18">
        <v>1590</v>
      </c>
      <c r="G11" s="18">
        <v>19610</v>
      </c>
      <c r="H11" s="18">
        <f>38008</f>
        <v>38008</v>
      </c>
      <c r="I11" s="18">
        <v>25787</v>
      </c>
      <c r="J11" s="18">
        <v>9</v>
      </c>
      <c r="K11" s="18">
        <f>3168</f>
        <v>3168</v>
      </c>
      <c r="L11" s="18">
        <v>18</v>
      </c>
      <c r="M11" s="19">
        <v>0</v>
      </c>
      <c r="N11" s="17">
        <v>0</v>
      </c>
      <c r="O11" s="18">
        <v>14591</v>
      </c>
      <c r="P11" s="20">
        <f t="shared" si="0"/>
        <v>106254</v>
      </c>
    </row>
    <row r="12" spans="1:256">
      <c r="A12" s="21">
        <v>5</v>
      </c>
      <c r="B12" s="22" t="s">
        <v>27</v>
      </c>
      <c r="C12" s="18">
        <f>1652+66</f>
        <v>1718</v>
      </c>
      <c r="D12" s="18">
        <f>706+44</f>
        <v>750</v>
      </c>
      <c r="E12" s="18">
        <f>20+1</f>
        <v>21</v>
      </c>
      <c r="F12" s="18">
        <f>1130-130</f>
        <v>1000</v>
      </c>
      <c r="G12" s="18">
        <f>20050-5746</f>
        <v>14304</v>
      </c>
      <c r="H12" s="18">
        <f>10112-9775</f>
        <v>337</v>
      </c>
      <c r="I12" s="18">
        <f>20594-2982</f>
        <v>17612</v>
      </c>
      <c r="J12" s="18">
        <v>2</v>
      </c>
      <c r="K12" s="18">
        <f>739-419</f>
        <v>320</v>
      </c>
      <c r="L12" s="18">
        <v>7</v>
      </c>
      <c r="M12" s="19">
        <v>0</v>
      </c>
      <c r="N12" s="17">
        <v>0</v>
      </c>
      <c r="O12" s="18">
        <f>7951+5631</f>
        <v>13582</v>
      </c>
      <c r="P12" s="20">
        <f t="shared" si="0"/>
        <v>49653</v>
      </c>
    </row>
    <row r="13" spans="1:256">
      <c r="A13" s="23">
        <v>6</v>
      </c>
      <c r="B13" s="24" t="s">
        <v>28</v>
      </c>
      <c r="C13" s="25">
        <v>2831</v>
      </c>
      <c r="D13" s="25">
        <v>2962</v>
      </c>
      <c r="E13" s="25">
        <v>204</v>
      </c>
      <c r="F13" s="25">
        <v>2697</v>
      </c>
      <c r="G13" s="25">
        <v>48150</v>
      </c>
      <c r="H13" s="25">
        <v>268307</v>
      </c>
      <c r="I13" s="25">
        <v>36318</v>
      </c>
      <c r="J13" s="25">
        <v>8</v>
      </c>
      <c r="K13" s="25">
        <v>6586</v>
      </c>
      <c r="L13" s="25">
        <v>36</v>
      </c>
      <c r="M13" s="26">
        <v>0</v>
      </c>
      <c r="N13" s="27">
        <v>0</v>
      </c>
      <c r="O13" s="25">
        <v>27280</v>
      </c>
      <c r="P13" s="28">
        <v>395379</v>
      </c>
    </row>
    <row r="14" spans="1:256">
      <c r="A14" s="29"/>
      <c r="B14" s="30" t="s">
        <v>29</v>
      </c>
      <c r="C14" s="31">
        <v>629</v>
      </c>
      <c r="D14" s="31">
        <v>900</v>
      </c>
      <c r="E14" s="31">
        <v>30</v>
      </c>
      <c r="F14" s="31">
        <v>983</v>
      </c>
      <c r="G14" s="31">
        <v>27021</v>
      </c>
      <c r="H14" s="31">
        <f>15127+792</f>
        <v>15919</v>
      </c>
      <c r="I14" s="31">
        <v>24792</v>
      </c>
      <c r="J14" s="31">
        <v>2</v>
      </c>
      <c r="K14" s="31">
        <v>1764</v>
      </c>
      <c r="L14" s="31">
        <v>4</v>
      </c>
      <c r="M14" s="29">
        <v>0</v>
      </c>
      <c r="N14" s="32">
        <v>0</v>
      </c>
      <c r="O14" s="31">
        <v>7660</v>
      </c>
      <c r="P14" s="20">
        <f t="shared" si="0"/>
        <v>79704</v>
      </c>
    </row>
    <row r="15" spans="1:256">
      <c r="A15" s="29"/>
      <c r="B15" s="30" t="s">
        <v>30</v>
      </c>
      <c r="C15" s="31">
        <v>506</v>
      </c>
      <c r="D15" s="31">
        <v>536</v>
      </c>
      <c r="E15" s="31">
        <v>18</v>
      </c>
      <c r="F15" s="31">
        <v>576</v>
      </c>
      <c r="G15" s="31">
        <v>6703</v>
      </c>
      <c r="H15" s="31">
        <f>9910+452</f>
        <v>10362</v>
      </c>
      <c r="I15" s="31">
        <v>3634</v>
      </c>
      <c r="J15" s="31">
        <v>0</v>
      </c>
      <c r="K15" s="31">
        <v>759</v>
      </c>
      <c r="L15" s="31">
        <v>4</v>
      </c>
      <c r="M15" s="29">
        <v>0</v>
      </c>
      <c r="N15" s="29">
        <v>0</v>
      </c>
      <c r="O15" s="31">
        <v>3439</v>
      </c>
      <c r="P15" s="20">
        <f t="shared" si="0"/>
        <v>26537</v>
      </c>
    </row>
    <row r="16" spans="1:256">
      <c r="A16" s="29"/>
      <c r="B16" s="30" t="s">
        <v>31</v>
      </c>
      <c r="C16" s="31">
        <v>819</v>
      </c>
      <c r="D16" s="31">
        <v>733</v>
      </c>
      <c r="E16" s="31">
        <v>9</v>
      </c>
      <c r="F16" s="31">
        <v>554</v>
      </c>
      <c r="G16" s="31">
        <v>7391</v>
      </c>
      <c r="H16" s="31">
        <f>23327+1031</f>
        <v>24358</v>
      </c>
      <c r="I16" s="31">
        <v>3819</v>
      </c>
      <c r="J16" s="31">
        <v>3</v>
      </c>
      <c r="K16" s="31">
        <v>1306</v>
      </c>
      <c r="L16" s="31">
        <v>9</v>
      </c>
      <c r="M16" s="29">
        <v>0</v>
      </c>
      <c r="N16" s="29">
        <v>0</v>
      </c>
      <c r="O16" s="31">
        <v>4867</v>
      </c>
      <c r="P16" s="20">
        <f t="shared" si="0"/>
        <v>43868</v>
      </c>
    </row>
    <row r="17" spans="1:16">
      <c r="A17" s="29"/>
      <c r="B17" s="30" t="s">
        <v>32</v>
      </c>
      <c r="C17" s="31">
        <f>586+120+171</f>
        <v>877</v>
      </c>
      <c r="D17" s="31">
        <f>538+116+139</f>
        <v>793</v>
      </c>
      <c r="E17" s="31">
        <f>51+47+49</f>
        <v>147</v>
      </c>
      <c r="F17" s="31">
        <f>442+83+59</f>
        <v>584</v>
      </c>
      <c r="G17" s="31">
        <f>5039+1130+866</f>
        <v>7035</v>
      </c>
      <c r="H17" s="31">
        <f>88893+3035+53731+2499+64454+5056</f>
        <v>217668</v>
      </c>
      <c r="I17" s="31">
        <f>3670+294+109</f>
        <v>4073</v>
      </c>
      <c r="J17" s="31">
        <v>3</v>
      </c>
      <c r="K17" s="31">
        <f>1795+843+119</f>
        <v>2757</v>
      </c>
      <c r="L17" s="31">
        <v>19</v>
      </c>
      <c r="M17" s="29">
        <v>0</v>
      </c>
      <c r="N17" s="29">
        <v>0</v>
      </c>
      <c r="O17" s="31">
        <v>11314</v>
      </c>
      <c r="P17" s="20">
        <f t="shared" si="0"/>
        <v>245270</v>
      </c>
    </row>
    <row r="18" spans="1:16">
      <c r="C18" s="6">
        <f>SUM(C14:C17)</f>
        <v>2831</v>
      </c>
      <c r="D18" s="6">
        <f t="shared" ref="D18:P18" si="1">SUM(D14:D17)</f>
        <v>2962</v>
      </c>
      <c r="E18" s="6">
        <f t="shared" si="1"/>
        <v>204</v>
      </c>
      <c r="F18" s="6">
        <f t="shared" si="1"/>
        <v>2697</v>
      </c>
      <c r="G18" s="6">
        <f t="shared" si="1"/>
        <v>48150</v>
      </c>
      <c r="H18" s="6">
        <f t="shared" si="1"/>
        <v>268307</v>
      </c>
      <c r="I18" s="6">
        <f t="shared" si="1"/>
        <v>36318</v>
      </c>
      <c r="J18" s="6">
        <f t="shared" si="1"/>
        <v>8</v>
      </c>
      <c r="K18" s="6">
        <f t="shared" si="1"/>
        <v>6586</v>
      </c>
      <c r="L18" s="6">
        <f t="shared" si="1"/>
        <v>36</v>
      </c>
      <c r="M18" s="6">
        <f t="shared" si="1"/>
        <v>0</v>
      </c>
      <c r="N18" s="6">
        <f t="shared" si="1"/>
        <v>0</v>
      </c>
      <c r="O18" s="6">
        <f t="shared" si="1"/>
        <v>27280</v>
      </c>
      <c r="P18" s="6">
        <f t="shared" si="1"/>
        <v>395379</v>
      </c>
    </row>
    <row r="35" spans="15:15">
      <c r="O35" s="6">
        <v>1221</v>
      </c>
    </row>
    <row r="36" spans="15:15">
      <c r="O36" s="6">
        <v>6586</v>
      </c>
    </row>
    <row r="37" spans="15:15">
      <c r="O37" s="6">
        <v>15338</v>
      </c>
    </row>
    <row r="38" spans="15:15">
      <c r="O38" s="6">
        <v>36318</v>
      </c>
    </row>
    <row r="39" spans="15:15">
      <c r="O39" s="6">
        <v>10660</v>
      </c>
    </row>
    <row r="40" spans="15:15">
      <c r="O40" s="6">
        <f>SUM(O26:O39)</f>
        <v>70123</v>
      </c>
    </row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2011-03-30T07:19:28Z</dcterms:modified>
</cp:coreProperties>
</file>