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895" windowHeight="9855"/>
  </bookViews>
  <sheets>
    <sheet name="NL-1 REV ACC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O28" i="1"/>
  <c r="M28"/>
  <c r="K28"/>
  <c r="I28"/>
  <c r="G28"/>
  <c r="E28"/>
  <c r="T27"/>
  <c r="S27"/>
  <c r="R27"/>
  <c r="Q27"/>
  <c r="T26"/>
  <c r="S26"/>
  <c r="R26"/>
  <c r="Q26"/>
  <c r="S25"/>
  <c r="S28" s="1"/>
  <c r="Q25"/>
  <c r="Q28" s="1"/>
  <c r="N21"/>
  <c r="J21"/>
  <c r="F21"/>
  <c r="O20"/>
  <c r="M20"/>
  <c r="K20"/>
  <c r="I20"/>
  <c r="G20"/>
  <c r="E20"/>
  <c r="T19"/>
  <c r="R19"/>
  <c r="O19"/>
  <c r="M19"/>
  <c r="K19"/>
  <c r="I19"/>
  <c r="Q19" s="1"/>
  <c r="G19"/>
  <c r="S19" s="1"/>
  <c r="T18"/>
  <c r="S18"/>
  <c r="R18"/>
  <c r="Q18"/>
  <c r="T17"/>
  <c r="S17"/>
  <c r="R17"/>
  <c r="Q17"/>
  <c r="P16"/>
  <c r="O16"/>
  <c r="N16"/>
  <c r="M16"/>
  <c r="L16"/>
  <c r="K16"/>
  <c r="J16"/>
  <c r="I16"/>
  <c r="H16"/>
  <c r="T16" s="1"/>
  <c r="G16"/>
  <c r="S16" s="1"/>
  <c r="F16"/>
  <c r="R16" s="1"/>
  <c r="E16"/>
  <c r="Q16" s="1"/>
  <c r="P15"/>
  <c r="P21" s="1"/>
  <c r="O15"/>
  <c r="O21" s="1"/>
  <c r="N15"/>
  <c r="M15"/>
  <c r="M21" s="1"/>
  <c r="L15"/>
  <c r="L21" s="1"/>
  <c r="K15"/>
  <c r="K21" s="1"/>
  <c r="J15"/>
  <c r="I15"/>
  <c r="I21" s="1"/>
  <c r="H15"/>
  <c r="H21" s="1"/>
  <c r="G15"/>
  <c r="G21" s="1"/>
  <c r="F15"/>
  <c r="R15" s="1"/>
  <c r="R21" s="1"/>
  <c r="E15"/>
  <c r="Q15" s="1"/>
  <c r="Q21" s="1"/>
  <c r="T13"/>
  <c r="S13"/>
  <c r="R13"/>
  <c r="Q13"/>
  <c r="T12"/>
  <c r="S12"/>
  <c r="R12"/>
  <c r="Q12"/>
  <c r="T11"/>
  <c r="S11"/>
  <c r="R11"/>
  <c r="Q11"/>
  <c r="P10"/>
  <c r="P14" s="1"/>
  <c r="P22" s="1"/>
  <c r="P25" s="1"/>
  <c r="P28" s="1"/>
  <c r="O10"/>
  <c r="O14" s="1"/>
  <c r="O22" s="1"/>
  <c r="N10"/>
  <c r="N14" s="1"/>
  <c r="N22" s="1"/>
  <c r="N25" s="1"/>
  <c r="N28" s="1"/>
  <c r="M10"/>
  <c r="M14" s="1"/>
  <c r="M22" s="1"/>
  <c r="L10"/>
  <c r="L14" s="1"/>
  <c r="L22" s="1"/>
  <c r="L25" s="1"/>
  <c r="L28" s="1"/>
  <c r="K10"/>
  <c r="K14" s="1"/>
  <c r="K22" s="1"/>
  <c r="J10"/>
  <c r="J14" s="1"/>
  <c r="J22" s="1"/>
  <c r="J25" s="1"/>
  <c r="J28" s="1"/>
  <c r="I10"/>
  <c r="I14" s="1"/>
  <c r="I22" s="1"/>
  <c r="H10"/>
  <c r="H14" s="1"/>
  <c r="H22" s="1"/>
  <c r="H25" s="1"/>
  <c r="G10"/>
  <c r="G14" s="1"/>
  <c r="G22" s="1"/>
  <c r="F10"/>
  <c r="F14" s="1"/>
  <c r="F22" s="1"/>
  <c r="F25" s="1"/>
  <c r="E10"/>
  <c r="E14" s="1"/>
  <c r="T9"/>
  <c r="S9"/>
  <c r="R9"/>
  <c r="Q9"/>
  <c r="P9"/>
  <c r="O9"/>
  <c r="N9"/>
  <c r="M9"/>
  <c r="L9"/>
  <c r="K9"/>
  <c r="J9"/>
  <c r="I9"/>
  <c r="H9"/>
  <c r="G9"/>
  <c r="F9"/>
  <c r="E9"/>
  <c r="B6"/>
  <c r="T25" l="1"/>
  <c r="T28" s="1"/>
  <c r="H28"/>
  <c r="F28"/>
  <c r="R25"/>
  <c r="R28" s="1"/>
  <c r="Q10"/>
  <c r="Q14" s="1"/>
  <c r="Q22" s="1"/>
  <c r="T10"/>
  <c r="T14" s="1"/>
  <c r="T22" s="1"/>
  <c r="T15"/>
  <c r="T21" s="1"/>
  <c r="E21"/>
  <c r="E22" s="1"/>
  <c r="S10"/>
  <c r="S14" s="1"/>
  <c r="S15"/>
  <c r="S21" s="1"/>
  <c r="R10"/>
  <c r="R14" s="1"/>
  <c r="R22" s="1"/>
  <c r="S22" l="1"/>
</calcChain>
</file>

<file path=xl/sharedStrings.xml><?xml version="1.0" encoding="utf-8"?>
<sst xmlns="http://schemas.openxmlformats.org/spreadsheetml/2006/main" count="39" uniqueCount="36">
  <si>
    <t>NATIONAL INSURANCE COMPANY LIMITED</t>
  </si>
  <si>
    <t>Registration No. 58 and Date of Registration with IRDA - 25/02/2014</t>
  </si>
  <si>
    <t>CIN: U10200WB1906GOI001713</t>
  </si>
  <si>
    <t>GO TO INDEX</t>
  </si>
  <si>
    <t>FORM NL-1-B-RA</t>
  </si>
  <si>
    <t>(IN Rs. '000)</t>
  </si>
  <si>
    <t>PARTICULARS</t>
  </si>
  <si>
    <t>SCHEDULE</t>
  </si>
  <si>
    <t>FIRE BUSINESS</t>
  </si>
  <si>
    <t>MARINE BUSINESS</t>
  </si>
  <si>
    <t>MISCELLANEOUS BUSINESS</t>
  </si>
  <si>
    <t>TOTAL BUSINESS</t>
  </si>
  <si>
    <t>Premiums earned (Net)</t>
  </si>
  <si>
    <t>NL-4 Premium Schedule</t>
  </si>
  <si>
    <t>Profit/ Loss on sale/redemption of Investments</t>
  </si>
  <si>
    <t>Exchange gain</t>
  </si>
  <si>
    <t>Interest, Dividend &amp; Rent – Gross</t>
  </si>
  <si>
    <t>TOTAL (A)</t>
  </si>
  <si>
    <t>Claims Incurred (Net)</t>
  </si>
  <si>
    <t>NL-5-Claims Schedule</t>
  </si>
  <si>
    <t>Commission</t>
  </si>
  <si>
    <t>NL-6-Commission Schedule</t>
  </si>
  <si>
    <t>Operating Expenses related to Insurance Business</t>
  </si>
  <si>
    <t>NL-7-Operating Expenses Schedule</t>
  </si>
  <si>
    <t>Premium Deficiency</t>
  </si>
  <si>
    <t>Exchange Loss</t>
  </si>
  <si>
    <t>Provision for diminution in the value of Investments, amortisation of Premium on investments, an amount written off in respect of depreciated investments</t>
  </si>
  <si>
    <t>TOTAL (B)</t>
  </si>
  <si>
    <t>Operating profit / (loss) (A-B)</t>
  </si>
  <si>
    <t>APPROPRIATIONS</t>
  </si>
  <si>
    <t>Transfer to Shareholders’ Account</t>
  </si>
  <si>
    <t>Transfer to Catastrophe Reserve</t>
  </si>
  <si>
    <t xml:space="preserve">Transfer to Other Reserves </t>
  </si>
  <si>
    <t>TOTAL (C)</t>
  </si>
  <si>
    <t>Note: See Notes appended at the end of Form NL-2-B-PL</t>
  </si>
  <si>
    <t>** please refer Regulation 1 Part V- Preparation of Financial Statement of IRDA (Accounting) Regulation 2002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</si>
</sst>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2" applyFont="1" applyAlignment="1" applyProtection="1">
      <alignment horizontal="right"/>
    </xf>
    <xf numFmtId="0" fontId="7" fillId="0" borderId="0" xfId="0" applyFont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0" borderId="0" xfId="0" applyFont="1"/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1" fontId="3" fillId="0" borderId="4" xfId="0" applyNumberFormat="1" applyFont="1" applyFill="1" applyBorder="1"/>
    <xf numFmtId="1" fontId="3" fillId="0" borderId="5" xfId="0" applyNumberFormat="1" applyFont="1" applyFill="1" applyBorder="1"/>
    <xf numFmtId="1" fontId="3" fillId="0" borderId="6" xfId="0" applyNumberFormat="1" applyFont="1" applyFill="1" applyBorder="1"/>
    <xf numFmtId="0" fontId="3" fillId="0" borderId="5" xfId="0" applyFont="1" applyFill="1" applyBorder="1"/>
    <xf numFmtId="1" fontId="3" fillId="0" borderId="5" xfId="1" applyNumberFormat="1" applyFont="1" applyFill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1" fontId="3" fillId="0" borderId="11" xfId="0" applyNumberFormat="1" applyFont="1" applyFill="1" applyBorder="1"/>
    <xf numFmtId="1" fontId="3" fillId="0" borderId="12" xfId="0" applyNumberFormat="1" applyFont="1" applyFill="1" applyBorder="1"/>
    <xf numFmtId="1" fontId="3" fillId="0" borderId="10" xfId="0" applyNumberFormat="1" applyFont="1" applyFill="1" applyBorder="1"/>
    <xf numFmtId="0" fontId="7" fillId="0" borderId="13" xfId="0" applyFont="1" applyBorder="1"/>
    <xf numFmtId="0" fontId="7" fillId="0" borderId="14" xfId="0" applyFont="1" applyBorder="1"/>
    <xf numFmtId="0" fontId="7" fillId="0" borderId="15" xfId="0" applyFont="1" applyBorder="1"/>
    <xf numFmtId="1" fontId="7" fillId="0" borderId="13" xfId="0" applyNumberFormat="1" applyFont="1" applyFill="1" applyBorder="1"/>
    <xf numFmtId="1" fontId="7" fillId="0" borderId="14" xfId="0" applyNumberFormat="1" applyFont="1" applyFill="1" applyBorder="1"/>
    <xf numFmtId="1" fontId="7" fillId="0" borderId="15" xfId="0" applyNumberFormat="1" applyFont="1" applyFill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1" fontId="3" fillId="0" borderId="16" xfId="0" applyNumberFormat="1" applyFont="1" applyFill="1" applyBorder="1"/>
    <xf numFmtId="1" fontId="3" fillId="0" borderId="17" xfId="0" applyNumberFormat="1" applyFont="1" applyFill="1" applyBorder="1"/>
    <xf numFmtId="1" fontId="3" fillId="0" borderId="18" xfId="0" applyNumberFormat="1" applyFont="1" applyFill="1" applyBorder="1"/>
    <xf numFmtId="0" fontId="3" fillId="0" borderId="5" xfId="0" applyFont="1" applyBorder="1" applyAlignment="1">
      <alignment wrapText="1"/>
    </xf>
    <xf numFmtId="0" fontId="3" fillId="0" borderId="19" xfId="0" applyFont="1" applyBorder="1"/>
    <xf numFmtId="1" fontId="3" fillId="0" borderId="20" xfId="0" applyNumberFormat="1" applyFont="1" applyFill="1" applyBorder="1"/>
    <xf numFmtId="1" fontId="3" fillId="0" borderId="21" xfId="0" applyNumberFormat="1" applyFont="1" applyFill="1" applyBorder="1"/>
    <xf numFmtId="1" fontId="3" fillId="0" borderId="19" xfId="0" applyNumberFormat="1" applyFont="1" applyFill="1" applyBorder="1"/>
    <xf numFmtId="0" fontId="7" fillId="0" borderId="16" xfId="0" applyFont="1" applyBorder="1"/>
    <xf numFmtId="0" fontId="7" fillId="0" borderId="17" xfId="0" applyFont="1" applyBorder="1"/>
    <xf numFmtId="0" fontId="7" fillId="0" borderId="18" xfId="0" applyFont="1" applyBorder="1"/>
    <xf numFmtId="1" fontId="7" fillId="0" borderId="16" xfId="0" applyNumberFormat="1" applyFont="1" applyFill="1" applyBorder="1"/>
    <xf numFmtId="1" fontId="7" fillId="0" borderId="17" xfId="0" applyNumberFormat="1" applyFont="1" applyFill="1" applyBorder="1"/>
    <xf numFmtId="1" fontId="7" fillId="0" borderId="18" xfId="0" applyNumberFormat="1" applyFont="1" applyFill="1" applyBorder="1"/>
    <xf numFmtId="0" fontId="7" fillId="0" borderId="5" xfId="0" applyFont="1" applyBorder="1"/>
    <xf numFmtId="0" fontId="8" fillId="0" borderId="0" xfId="0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NAL%20ACCOUNTS%2015-16\4TH.QUTR.2015-16\PUBLIC%20DISCLOSURE%20Q4%202014-15\PUBLIC%20DISCLOSURE%20-%204th%20QUARTER%202015-16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31.03.2016</v>
          </cell>
          <cell r="D1" t="str">
            <v>31 March 2016</v>
          </cell>
          <cell r="E1" t="str">
            <v>31.03.2015</v>
          </cell>
        </row>
      </sheetData>
      <sheetData sheetId="1"/>
      <sheetData sheetId="2"/>
      <sheetData sheetId="3"/>
      <sheetData sheetId="4">
        <row r="17">
          <cell r="C17">
            <v>1858514.1206200009</v>
          </cell>
          <cell r="D17">
            <v>7564611.474800271</v>
          </cell>
          <cell r="E17">
            <v>1593053</v>
          </cell>
          <cell r="F17">
            <v>7533129</v>
          </cell>
          <cell r="G17">
            <v>626324.00058149965</v>
          </cell>
          <cell r="H17">
            <v>2057194.0609918798</v>
          </cell>
          <cell r="I17">
            <v>383532</v>
          </cell>
          <cell r="J17">
            <v>2013777</v>
          </cell>
          <cell r="K17">
            <v>26700252.210986234</v>
          </cell>
          <cell r="L17">
            <v>98292016.94471401</v>
          </cell>
          <cell r="M17">
            <v>25316862</v>
          </cell>
          <cell r="N17">
            <v>89434655</v>
          </cell>
        </row>
      </sheetData>
      <sheetData sheetId="5">
        <row r="17">
          <cell r="C17">
            <v>2197864.8009999958</v>
          </cell>
          <cell r="D17">
            <v>6878650.0199999977</v>
          </cell>
          <cell r="E17">
            <v>455316</v>
          </cell>
          <cell r="F17">
            <v>5633301</v>
          </cell>
          <cell r="G17">
            <v>247566.72500000033</v>
          </cell>
          <cell r="H17">
            <v>1047968.699000001</v>
          </cell>
          <cell r="I17">
            <v>4117</v>
          </cell>
          <cell r="J17">
            <v>1174794</v>
          </cell>
          <cell r="K17">
            <v>32269631.852000006</v>
          </cell>
          <cell r="L17">
            <v>94897363.851000011</v>
          </cell>
          <cell r="M17">
            <v>14615608</v>
          </cell>
          <cell r="N17">
            <v>69943690</v>
          </cell>
        </row>
      </sheetData>
      <sheetData sheetId="6">
        <row r="14">
          <cell r="C14">
            <v>157458.97200000001</v>
          </cell>
          <cell r="D14">
            <v>731786.88400000008</v>
          </cell>
          <cell r="E14">
            <v>157204</v>
          </cell>
          <cell r="F14">
            <v>609525</v>
          </cell>
          <cell r="G14">
            <v>45697.448999999993</v>
          </cell>
          <cell r="H14">
            <v>127020.46600000001</v>
          </cell>
          <cell r="I14">
            <v>66178</v>
          </cell>
          <cell r="J14">
            <v>207082</v>
          </cell>
          <cell r="K14">
            <v>1432844.6129999999</v>
          </cell>
          <cell r="L14">
            <v>5339770.4070000006</v>
          </cell>
          <cell r="M14">
            <v>1213665</v>
          </cell>
          <cell r="N14">
            <v>4829287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tabColor rgb="FFFFC000"/>
  </sheetPr>
  <dimension ref="A1:W31"/>
  <sheetViews>
    <sheetView showGridLines="0" showZeros="0" tabSelected="1" topLeftCell="A4" workbookViewId="0">
      <pane xSplit="4" ySplit="6" topLeftCell="E10" activePane="bottomRight" state="frozen"/>
      <selection activeCell="B14" sqref="B14:B15"/>
      <selection pane="topRight" activeCell="B14" sqref="B14:B15"/>
      <selection pane="bottomLeft" activeCell="B14" sqref="B14:B15"/>
      <selection pane="bottomRight" activeCell="E10" sqref="E10"/>
    </sheetView>
  </sheetViews>
  <sheetFormatPr defaultColWidth="0" defaultRowHeight="21" customHeight="1" zeroHeight="1"/>
  <cols>
    <col min="1" max="1" width="2.85546875" style="2" customWidth="1"/>
    <col min="2" max="2" width="9.140625" style="2" customWidth="1"/>
    <col min="3" max="3" width="45.7109375" style="2" customWidth="1"/>
    <col min="4" max="4" width="33.28515625" style="2" customWidth="1"/>
    <col min="5" max="20" width="17.7109375" style="2" customWidth="1"/>
    <col min="21" max="21" width="3.85546875" style="2" customWidth="1"/>
    <col min="22" max="22" width="2.28515625" style="2" customWidth="1"/>
    <col min="23" max="23" width="16.28515625" style="2" customWidth="1"/>
    <col min="24" max="16384" width="9.140625" style="2" hidden="1"/>
  </cols>
  <sheetData>
    <row r="1" spans="2:23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3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2:23"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2:23" ht="22.5">
      <c r="T4" s="4"/>
      <c r="W4" s="4" t="s">
        <v>3</v>
      </c>
    </row>
    <row r="5" spans="2:23">
      <c r="B5" s="3" t="s">
        <v>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2:23">
      <c r="B6" s="3" t="str">
        <f>"Revenue Accounts for the period ended " &amp; [1]INDEX!D1</f>
        <v>Revenue Accounts for the period ended 31 March 2016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2:23" ht="21.75" thickBot="1">
      <c r="H7" s="5" t="s">
        <v>5</v>
      </c>
      <c r="L7" s="5" t="s">
        <v>5</v>
      </c>
      <c r="P7" s="5" t="s">
        <v>5</v>
      </c>
      <c r="T7" s="5" t="s">
        <v>5</v>
      </c>
    </row>
    <row r="8" spans="2:23" s="11" customFormat="1">
      <c r="B8" s="6"/>
      <c r="C8" s="7" t="s">
        <v>6</v>
      </c>
      <c r="D8" s="8" t="s">
        <v>7</v>
      </c>
      <c r="E8" s="6" t="s">
        <v>8</v>
      </c>
      <c r="F8" s="9"/>
      <c r="G8" s="9"/>
      <c r="H8" s="10"/>
      <c r="I8" s="6" t="s">
        <v>9</v>
      </c>
      <c r="J8" s="9"/>
      <c r="K8" s="9"/>
      <c r="L8" s="10"/>
      <c r="M8" s="6" t="s">
        <v>10</v>
      </c>
      <c r="N8" s="9"/>
      <c r="O8" s="9"/>
      <c r="P8" s="10"/>
      <c r="Q8" s="6" t="s">
        <v>11</v>
      </c>
      <c r="R8" s="9"/>
      <c r="S8" s="9"/>
      <c r="T8" s="10"/>
    </row>
    <row r="9" spans="2:23" s="18" customFormat="1" ht="63.75" customHeight="1" thickBot="1">
      <c r="B9" s="12"/>
      <c r="C9" s="13"/>
      <c r="D9" s="14"/>
      <c r="E9" s="15" t="str">
        <f>"For the Quarter ended " &amp;[1]INDEX!$C$1</f>
        <v>For the Quarter ended 31.03.2016</v>
      </c>
      <c r="F9" s="16" t="str">
        <f>"Upto the Quarter ended " &amp;[1]INDEX!$C$1</f>
        <v>Upto the Quarter ended 31.03.2016</v>
      </c>
      <c r="G9" s="16" t="str">
        <f>"For the Quarter ended " &amp;[1]INDEX!$E$1</f>
        <v>For the Quarter ended 31.03.2015</v>
      </c>
      <c r="H9" s="17" t="str">
        <f>"Upto the Quarter ended " &amp;[1]INDEX!$E$1</f>
        <v>Upto the Quarter ended 31.03.2015</v>
      </c>
      <c r="I9" s="15" t="str">
        <f>"For the Quarter ended " &amp;[1]INDEX!$C$1</f>
        <v>For the Quarter ended 31.03.2016</v>
      </c>
      <c r="J9" s="16" t="str">
        <f>"Upto the Quarter ended " &amp;[1]INDEX!$C$1</f>
        <v>Upto the Quarter ended 31.03.2016</v>
      </c>
      <c r="K9" s="16" t="str">
        <f>"For the Quarter ended " &amp;[1]INDEX!$E$1</f>
        <v>For the Quarter ended 31.03.2015</v>
      </c>
      <c r="L9" s="17" t="str">
        <f>"Upto the Quarter ended " &amp;[1]INDEX!$E$1</f>
        <v>Upto the Quarter ended 31.03.2015</v>
      </c>
      <c r="M9" s="15" t="str">
        <f>"For the Quarter ended " &amp;[1]INDEX!$C$1</f>
        <v>For the Quarter ended 31.03.2016</v>
      </c>
      <c r="N9" s="16" t="str">
        <f>"Upto the Quarter ended " &amp;[1]INDEX!$C$1</f>
        <v>Upto the Quarter ended 31.03.2016</v>
      </c>
      <c r="O9" s="16" t="str">
        <f>"For the Quarter ended " &amp;[1]INDEX!$E$1</f>
        <v>For the Quarter ended 31.03.2015</v>
      </c>
      <c r="P9" s="17" t="str">
        <f>"Upto the Quarter ended " &amp;[1]INDEX!$E$1</f>
        <v>Upto the Quarter ended 31.03.2015</v>
      </c>
      <c r="Q9" s="15" t="str">
        <f>"For the Quarter ended " &amp;[1]INDEX!$C$1</f>
        <v>For the Quarter ended 31.03.2016</v>
      </c>
      <c r="R9" s="16" t="str">
        <f>"Upto the Quarter ended " &amp;[1]INDEX!$C$1</f>
        <v>Upto the Quarter ended 31.03.2016</v>
      </c>
      <c r="S9" s="16" t="str">
        <f>"For the Quarter ended " &amp;[1]INDEX!$E$1</f>
        <v>For the Quarter ended 31.03.2015</v>
      </c>
      <c r="T9" s="17" t="str">
        <f>"Upto the Quarter ended " &amp;[1]INDEX!$E$1</f>
        <v>Upto the Quarter ended 31.03.2015</v>
      </c>
    </row>
    <row r="10" spans="2:23">
      <c r="B10" s="19">
        <v>1</v>
      </c>
      <c r="C10" s="20" t="s">
        <v>12</v>
      </c>
      <c r="D10" s="21" t="s">
        <v>13</v>
      </c>
      <c r="E10" s="22">
        <f>'[1]NL-4 PREM SCH'!C17</f>
        <v>1858514.1206200009</v>
      </c>
      <c r="F10" s="23">
        <f>'[1]NL-4 PREM SCH'!D17</f>
        <v>7564611.474800271</v>
      </c>
      <c r="G10" s="23">
        <f>'[1]NL-4 PREM SCH'!E17</f>
        <v>1593053</v>
      </c>
      <c r="H10" s="24">
        <f>'[1]NL-4 PREM SCH'!F17</f>
        <v>7533129</v>
      </c>
      <c r="I10" s="22">
        <f>'[1]NL-4 PREM SCH'!G17</f>
        <v>626324.00058149965</v>
      </c>
      <c r="J10" s="23">
        <f>'[1]NL-4 PREM SCH'!H17</f>
        <v>2057194.0609918798</v>
      </c>
      <c r="K10" s="23">
        <f>'[1]NL-4 PREM SCH'!I17</f>
        <v>383532</v>
      </c>
      <c r="L10" s="24">
        <f>'[1]NL-4 PREM SCH'!J17</f>
        <v>2013777</v>
      </c>
      <c r="M10" s="22">
        <f>'[1]NL-4 PREM SCH'!K17</f>
        <v>26700252.210986234</v>
      </c>
      <c r="N10" s="23">
        <f>'[1]NL-4 PREM SCH'!L17</f>
        <v>98292016.94471401</v>
      </c>
      <c r="O10" s="23">
        <f>'[1]NL-4 PREM SCH'!M17</f>
        <v>25316862</v>
      </c>
      <c r="P10" s="24">
        <f>'[1]NL-4 PREM SCH'!N17</f>
        <v>89434655</v>
      </c>
      <c r="Q10" s="22">
        <f>+E10+I10+M10</f>
        <v>29185090.332187735</v>
      </c>
      <c r="R10" s="23">
        <f t="shared" ref="R10:T13" si="0">+F10+J10+N10</f>
        <v>107913822.48050617</v>
      </c>
      <c r="S10" s="23">
        <f t="shared" si="0"/>
        <v>27293447</v>
      </c>
      <c r="T10" s="24">
        <f t="shared" si="0"/>
        <v>98981561</v>
      </c>
    </row>
    <row r="11" spans="2:23">
      <c r="B11" s="19">
        <v>2</v>
      </c>
      <c r="C11" s="25" t="s">
        <v>14</v>
      </c>
      <c r="D11" s="21"/>
      <c r="E11" s="22">
        <v>1179746</v>
      </c>
      <c r="F11" s="23">
        <v>1777311</v>
      </c>
      <c r="G11" s="23">
        <v>268932</v>
      </c>
      <c r="H11" s="24">
        <v>956927</v>
      </c>
      <c r="I11" s="22">
        <v>311321</v>
      </c>
      <c r="J11" s="23">
        <v>469011</v>
      </c>
      <c r="K11" s="23">
        <v>85938</v>
      </c>
      <c r="L11" s="24">
        <v>305788</v>
      </c>
      <c r="M11" s="22">
        <v>10719587</v>
      </c>
      <c r="N11" s="26">
        <v>16149271</v>
      </c>
      <c r="O11" s="23">
        <v>2500132</v>
      </c>
      <c r="P11" s="24">
        <v>8896089</v>
      </c>
      <c r="Q11" s="22">
        <f t="shared" ref="Q11:Q13" si="1">+E11+I11+M11</f>
        <v>12210654</v>
      </c>
      <c r="R11" s="23">
        <f t="shared" si="0"/>
        <v>18395593</v>
      </c>
      <c r="S11" s="23">
        <f t="shared" si="0"/>
        <v>2855002</v>
      </c>
      <c r="T11" s="24">
        <f t="shared" si="0"/>
        <v>10158804</v>
      </c>
    </row>
    <row r="12" spans="2:23">
      <c r="B12" s="19">
        <v>3</v>
      </c>
      <c r="C12" s="20" t="s">
        <v>15</v>
      </c>
      <c r="D12" s="21"/>
      <c r="E12" s="22"/>
      <c r="F12" s="23">
        <v>0</v>
      </c>
      <c r="G12" s="23"/>
      <c r="H12" s="24"/>
      <c r="I12" s="22"/>
      <c r="J12" s="23">
        <v>0</v>
      </c>
      <c r="K12" s="23"/>
      <c r="L12" s="24"/>
      <c r="M12" s="22"/>
      <c r="N12" s="23"/>
      <c r="O12" s="23">
        <v>-10003</v>
      </c>
      <c r="P12" s="24">
        <v>14052</v>
      </c>
      <c r="Q12" s="22">
        <f t="shared" si="1"/>
        <v>0</v>
      </c>
      <c r="R12" s="23">
        <f t="shared" si="0"/>
        <v>0</v>
      </c>
      <c r="S12" s="23">
        <f t="shared" si="0"/>
        <v>-10003</v>
      </c>
      <c r="T12" s="24">
        <f t="shared" si="0"/>
        <v>14052</v>
      </c>
    </row>
    <row r="13" spans="2:23" ht="21.75" thickBot="1">
      <c r="B13" s="27">
        <v>4</v>
      </c>
      <c r="C13" s="28" t="s">
        <v>16</v>
      </c>
      <c r="D13" s="29"/>
      <c r="E13" s="22">
        <v>248317</v>
      </c>
      <c r="F13" s="30">
        <v>1053607</v>
      </c>
      <c r="G13" s="30">
        <v>247111</v>
      </c>
      <c r="H13" s="31">
        <v>1020406</v>
      </c>
      <c r="I13" s="32">
        <v>65528</v>
      </c>
      <c r="J13" s="30">
        <v>278034</v>
      </c>
      <c r="K13" s="30">
        <v>78965</v>
      </c>
      <c r="L13" s="24">
        <v>326073</v>
      </c>
      <c r="M13" s="32">
        <v>2256301</v>
      </c>
      <c r="N13" s="30">
        <v>9573446</v>
      </c>
      <c r="O13" s="30">
        <v>2297274</v>
      </c>
      <c r="P13" s="31">
        <v>9486227</v>
      </c>
      <c r="Q13" s="32">
        <f t="shared" si="1"/>
        <v>2570146</v>
      </c>
      <c r="R13" s="30">
        <f t="shared" si="0"/>
        <v>10905087</v>
      </c>
      <c r="S13" s="30">
        <f t="shared" si="0"/>
        <v>2623350</v>
      </c>
      <c r="T13" s="31">
        <f t="shared" si="0"/>
        <v>10832706</v>
      </c>
    </row>
    <row r="14" spans="2:23" s="11" customFormat="1" ht="21.75" thickBot="1">
      <c r="B14" s="33"/>
      <c r="C14" s="34" t="s">
        <v>17</v>
      </c>
      <c r="D14" s="35"/>
      <c r="E14" s="36">
        <f>SUM(E10:E13)</f>
        <v>3286577.1206200011</v>
      </c>
      <c r="F14" s="37">
        <f t="shared" ref="F14" si="2">SUM(F10:F13)</f>
        <v>10395529.47480027</v>
      </c>
      <c r="G14" s="37">
        <f>SUM(G10:G13)</f>
        <v>2109096</v>
      </c>
      <c r="H14" s="38">
        <f t="shared" ref="H14:T14" si="3">SUM(H10:H13)</f>
        <v>9510462</v>
      </c>
      <c r="I14" s="36">
        <f>SUM(I10:I13)</f>
        <v>1003173.0005814997</v>
      </c>
      <c r="J14" s="37">
        <f t="shared" ref="J14" si="4">SUM(J10:J13)</f>
        <v>2804239.0609918796</v>
      </c>
      <c r="K14" s="37">
        <f>SUM(K10:K13)</f>
        <v>548435</v>
      </c>
      <c r="L14" s="38">
        <f t="shared" ref="L14" si="5">SUM(L10:L13)</f>
        <v>2645638</v>
      </c>
      <c r="M14" s="36">
        <f>SUM(M10:M13)</f>
        <v>39676140.210986234</v>
      </c>
      <c r="N14" s="37">
        <f t="shared" ref="N14" si="6">SUM(N10:N13)</f>
        <v>124014733.94471401</v>
      </c>
      <c r="O14" s="37">
        <f>SUM(O10:O13)</f>
        <v>30104265</v>
      </c>
      <c r="P14" s="38">
        <f t="shared" ref="P14" si="7">SUM(P10:P13)</f>
        <v>107831023</v>
      </c>
      <c r="Q14" s="36">
        <f t="shared" si="3"/>
        <v>43965890.332187735</v>
      </c>
      <c r="R14" s="37">
        <f t="shared" si="3"/>
        <v>137214502.48050618</v>
      </c>
      <c r="S14" s="37">
        <f t="shared" si="3"/>
        <v>32761796</v>
      </c>
      <c r="T14" s="38">
        <f t="shared" si="3"/>
        <v>119987123</v>
      </c>
    </row>
    <row r="15" spans="2:23">
      <c r="B15" s="39">
        <v>1</v>
      </c>
      <c r="C15" s="40" t="s">
        <v>18</v>
      </c>
      <c r="D15" s="41" t="s">
        <v>19</v>
      </c>
      <c r="E15" s="42">
        <f>'[1]NL-5 CLAIMS SCH'!C17</f>
        <v>2197864.8009999958</v>
      </c>
      <c r="F15" s="43">
        <f>'[1]NL-5 CLAIMS SCH'!D17</f>
        <v>6878650.0199999977</v>
      </c>
      <c r="G15" s="43">
        <f>'[1]NL-5 CLAIMS SCH'!E17</f>
        <v>455316</v>
      </c>
      <c r="H15" s="44">
        <f>'[1]NL-5 CLAIMS SCH'!F17</f>
        <v>5633301</v>
      </c>
      <c r="I15" s="42">
        <f>'[1]NL-5 CLAIMS SCH'!G17</f>
        <v>247566.72500000033</v>
      </c>
      <c r="J15" s="43">
        <f>'[1]NL-5 CLAIMS SCH'!H17</f>
        <v>1047968.699000001</v>
      </c>
      <c r="K15" s="43">
        <f>'[1]NL-5 CLAIMS SCH'!I17</f>
        <v>4117</v>
      </c>
      <c r="L15" s="44">
        <f>'[1]NL-5 CLAIMS SCH'!J17</f>
        <v>1174794</v>
      </c>
      <c r="M15" s="42">
        <f>'[1]NL-5 CLAIMS SCH'!K17</f>
        <v>32269631.852000006</v>
      </c>
      <c r="N15" s="43">
        <f>'[1]NL-5 CLAIMS SCH'!L17</f>
        <v>94897363.851000011</v>
      </c>
      <c r="O15" s="43">
        <f>'[1]NL-5 CLAIMS SCH'!M17</f>
        <v>14615608</v>
      </c>
      <c r="P15" s="44">
        <f>'[1]NL-5 CLAIMS SCH'!N17</f>
        <v>69943690</v>
      </c>
      <c r="Q15" s="42">
        <f t="shared" ref="Q15:T19" si="8">+E15+I15+M15</f>
        <v>34715063.377999999</v>
      </c>
      <c r="R15" s="43">
        <f t="shared" si="8"/>
        <v>102823982.57000001</v>
      </c>
      <c r="S15" s="43">
        <f t="shared" si="8"/>
        <v>15075041</v>
      </c>
      <c r="T15" s="44">
        <f t="shared" si="8"/>
        <v>76751785</v>
      </c>
    </row>
    <row r="16" spans="2:23">
      <c r="B16" s="19">
        <v>2</v>
      </c>
      <c r="C16" s="20" t="s">
        <v>20</v>
      </c>
      <c r="D16" s="21" t="s">
        <v>21</v>
      </c>
      <c r="E16" s="22">
        <f>'[1]NL-6 COMM SCH'!C14</f>
        <v>157458.97200000001</v>
      </c>
      <c r="F16" s="23">
        <f>'[1]NL-6 COMM SCH'!D14-1</f>
        <v>731785.88400000008</v>
      </c>
      <c r="G16" s="23">
        <f>'[1]NL-6 COMM SCH'!E14</f>
        <v>157204</v>
      </c>
      <c r="H16" s="24">
        <f>'[1]NL-6 COMM SCH'!F14</f>
        <v>609525</v>
      </c>
      <c r="I16" s="22">
        <f>'[1]NL-6 COMM SCH'!G14</f>
        <v>45697.448999999993</v>
      </c>
      <c r="J16" s="23">
        <f>'[1]NL-6 COMM SCH'!H14</f>
        <v>127020.46600000001</v>
      </c>
      <c r="K16" s="23">
        <f>'[1]NL-6 COMM SCH'!I14</f>
        <v>66178</v>
      </c>
      <c r="L16" s="24">
        <f>'[1]NL-6 COMM SCH'!J14</f>
        <v>207082</v>
      </c>
      <c r="M16" s="22">
        <f>'[1]NL-6 COMM SCH'!K14</f>
        <v>1432844.6129999999</v>
      </c>
      <c r="N16" s="23">
        <f>'[1]NL-6 COMM SCH'!L14+2</f>
        <v>5339772.4070000006</v>
      </c>
      <c r="O16" s="23">
        <f>'[1]NL-6 COMM SCH'!M14</f>
        <v>1213665</v>
      </c>
      <c r="P16" s="24">
        <f>'[1]NL-6 COMM SCH'!N14</f>
        <v>4829287</v>
      </c>
      <c r="Q16" s="22">
        <f t="shared" si="8"/>
        <v>1636001.034</v>
      </c>
      <c r="R16" s="23">
        <f t="shared" si="8"/>
        <v>6198578.7570000011</v>
      </c>
      <c r="S16" s="23">
        <f t="shared" si="8"/>
        <v>1437047</v>
      </c>
      <c r="T16" s="24">
        <f t="shared" si="8"/>
        <v>5645894</v>
      </c>
    </row>
    <row r="17" spans="2:20">
      <c r="B17" s="19">
        <v>3</v>
      </c>
      <c r="C17" s="20" t="s">
        <v>22</v>
      </c>
      <c r="D17" s="21" t="s">
        <v>23</v>
      </c>
      <c r="E17" s="22">
        <v>604477</v>
      </c>
      <c r="F17" s="23">
        <v>2053867</v>
      </c>
      <c r="G17" s="23">
        <v>1135987</v>
      </c>
      <c r="H17" s="24">
        <v>2536114</v>
      </c>
      <c r="I17" s="22">
        <v>69320</v>
      </c>
      <c r="J17" s="23">
        <v>363613</v>
      </c>
      <c r="K17" s="23">
        <v>262115</v>
      </c>
      <c r="L17" s="24">
        <v>580283</v>
      </c>
      <c r="M17" s="22">
        <v>13070672</v>
      </c>
      <c r="N17" s="23">
        <v>32714444</v>
      </c>
      <c r="O17" s="23">
        <v>11665905</v>
      </c>
      <c r="P17" s="24">
        <v>28107484</v>
      </c>
      <c r="Q17" s="22">
        <f t="shared" si="8"/>
        <v>13744469</v>
      </c>
      <c r="R17" s="23">
        <f t="shared" si="8"/>
        <v>35131924</v>
      </c>
      <c r="S17" s="23">
        <f t="shared" si="8"/>
        <v>13064007</v>
      </c>
      <c r="T17" s="24">
        <f t="shared" si="8"/>
        <v>31223881</v>
      </c>
    </row>
    <row r="18" spans="2:20">
      <c r="B18" s="19">
        <v>4</v>
      </c>
      <c r="C18" s="20" t="s">
        <v>24</v>
      </c>
      <c r="D18" s="21"/>
      <c r="E18" s="22"/>
      <c r="F18" s="23"/>
      <c r="G18" s="23"/>
      <c r="H18" s="24"/>
      <c r="I18" s="22"/>
      <c r="J18" s="23"/>
      <c r="K18" s="23"/>
      <c r="L18" s="24"/>
      <c r="M18" s="22"/>
      <c r="N18" s="23"/>
      <c r="O18" s="23"/>
      <c r="P18" s="24"/>
      <c r="Q18" s="22">
        <f t="shared" si="8"/>
        <v>0</v>
      </c>
      <c r="R18" s="23">
        <f t="shared" si="8"/>
        <v>0</v>
      </c>
      <c r="S18" s="23">
        <f t="shared" si="8"/>
        <v>0</v>
      </c>
      <c r="T18" s="24">
        <f t="shared" si="8"/>
        <v>0</v>
      </c>
    </row>
    <row r="19" spans="2:20">
      <c r="B19" s="20">
        <v>5</v>
      </c>
      <c r="C19" s="20" t="s">
        <v>25</v>
      </c>
      <c r="D19" s="20"/>
      <c r="E19" s="23">
        <v>334</v>
      </c>
      <c r="F19" s="23">
        <v>21</v>
      </c>
      <c r="G19" s="23">
        <f>H19</f>
        <v>153</v>
      </c>
      <c r="H19" s="23">
        <v>153</v>
      </c>
      <c r="I19" s="23">
        <f>J19</f>
        <v>9</v>
      </c>
      <c r="J19" s="23">
        <v>9</v>
      </c>
      <c r="K19" s="23">
        <f>L19</f>
        <v>87</v>
      </c>
      <c r="L19" s="23">
        <v>87</v>
      </c>
      <c r="M19" s="23">
        <f>N19</f>
        <v>91619</v>
      </c>
      <c r="N19" s="23">
        <v>91619</v>
      </c>
      <c r="O19" s="23">
        <f>P19</f>
        <v>0</v>
      </c>
      <c r="P19" s="23">
        <v>0</v>
      </c>
      <c r="Q19" s="23">
        <f t="shared" si="8"/>
        <v>91962</v>
      </c>
      <c r="R19" s="23">
        <f t="shared" si="8"/>
        <v>91649</v>
      </c>
      <c r="S19" s="23">
        <f t="shared" si="8"/>
        <v>240</v>
      </c>
      <c r="T19" s="23">
        <f t="shared" si="8"/>
        <v>240</v>
      </c>
    </row>
    <row r="20" spans="2:20" ht="84.75" thickBot="1">
      <c r="B20" s="20">
        <v>6</v>
      </c>
      <c r="C20" s="45" t="s">
        <v>26</v>
      </c>
      <c r="D20" s="46"/>
      <c r="E20" s="47">
        <f>F20</f>
        <v>13026</v>
      </c>
      <c r="F20" s="48">
        <v>13026</v>
      </c>
      <c r="G20" s="48">
        <f>H20</f>
        <v>3835</v>
      </c>
      <c r="H20" s="49">
        <v>3835</v>
      </c>
      <c r="I20" s="47">
        <f>J20</f>
        <v>3437</v>
      </c>
      <c r="J20" s="48">
        <v>3437</v>
      </c>
      <c r="K20" s="48">
        <f>L20</f>
        <v>1225</v>
      </c>
      <c r="L20" s="49">
        <v>1225</v>
      </c>
      <c r="M20" s="47">
        <f>N20</f>
        <v>118358</v>
      </c>
      <c r="N20" s="48">
        <v>118358</v>
      </c>
      <c r="O20" s="48">
        <f>P20</f>
        <v>35652</v>
      </c>
      <c r="P20" s="49">
        <v>35652</v>
      </c>
      <c r="Q20" s="47"/>
      <c r="R20" s="48"/>
      <c r="S20" s="48"/>
      <c r="T20" s="49"/>
    </row>
    <row r="21" spans="2:20" s="11" customFormat="1" ht="21.75" thickBot="1">
      <c r="B21" s="33"/>
      <c r="C21" s="34" t="s">
        <v>27</v>
      </c>
      <c r="D21" s="35"/>
      <c r="E21" s="36">
        <f>SUM(E15:E20)</f>
        <v>2973160.7729999959</v>
      </c>
      <c r="F21" s="36">
        <f t="shared" ref="F21:T21" si="9">SUM(F15:F20)</f>
        <v>9677349.9039999973</v>
      </c>
      <c r="G21" s="36">
        <f t="shared" si="9"/>
        <v>1752495</v>
      </c>
      <c r="H21" s="36">
        <f t="shared" si="9"/>
        <v>8782928</v>
      </c>
      <c r="I21" s="36">
        <f t="shared" si="9"/>
        <v>366030.17400000035</v>
      </c>
      <c r="J21" s="36">
        <f>SUM(J15:J20)</f>
        <v>1542048.165000001</v>
      </c>
      <c r="K21" s="36">
        <f t="shared" si="9"/>
        <v>333722</v>
      </c>
      <c r="L21" s="36">
        <f t="shared" si="9"/>
        <v>1963471</v>
      </c>
      <c r="M21" s="36">
        <f t="shared" si="9"/>
        <v>46983125.465000004</v>
      </c>
      <c r="N21" s="36">
        <f t="shared" si="9"/>
        <v>133161557.25800002</v>
      </c>
      <c r="O21" s="36">
        <f t="shared" si="9"/>
        <v>27530830</v>
      </c>
      <c r="P21" s="36">
        <f t="shared" si="9"/>
        <v>102916113</v>
      </c>
      <c r="Q21" s="36">
        <f t="shared" si="9"/>
        <v>50187495.412</v>
      </c>
      <c r="R21" s="36">
        <f t="shared" si="9"/>
        <v>144246134.32700002</v>
      </c>
      <c r="S21" s="36">
        <f t="shared" si="9"/>
        <v>29576335</v>
      </c>
      <c r="T21" s="36">
        <f t="shared" si="9"/>
        <v>113621800</v>
      </c>
    </row>
    <row r="22" spans="2:20" s="11" customFormat="1">
      <c r="B22" s="50"/>
      <c r="C22" s="51" t="s">
        <v>28</v>
      </c>
      <c r="D22" s="52"/>
      <c r="E22" s="53">
        <f t="shared" ref="E22:T22" si="10">E14-E21</f>
        <v>313416.34762000525</v>
      </c>
      <c r="F22" s="54">
        <f>F14-F21-1</f>
        <v>718178.57080027275</v>
      </c>
      <c r="G22" s="54">
        <f t="shared" si="10"/>
        <v>356601</v>
      </c>
      <c r="H22" s="55">
        <f t="shared" si="10"/>
        <v>727534</v>
      </c>
      <c r="I22" s="53">
        <f t="shared" si="10"/>
        <v>637142.82658149931</v>
      </c>
      <c r="J22" s="54">
        <f>J14-J21</f>
        <v>1262190.8959918786</v>
      </c>
      <c r="K22" s="54">
        <f t="shared" si="10"/>
        <v>214713</v>
      </c>
      <c r="L22" s="55">
        <f t="shared" si="10"/>
        <v>682167</v>
      </c>
      <c r="M22" s="53">
        <f t="shared" si="10"/>
        <v>-7306985.2540137693</v>
      </c>
      <c r="N22" s="54">
        <f>N14-N21</f>
        <v>-9146823.3132860065</v>
      </c>
      <c r="O22" s="54">
        <f t="shared" si="10"/>
        <v>2573435</v>
      </c>
      <c r="P22" s="55">
        <f t="shared" si="10"/>
        <v>4914910</v>
      </c>
      <c r="Q22" s="53">
        <f t="shared" si="10"/>
        <v>-6221605.0798122659</v>
      </c>
      <c r="R22" s="54">
        <f t="shared" si="10"/>
        <v>-7031631.8464938402</v>
      </c>
      <c r="S22" s="54">
        <f t="shared" si="10"/>
        <v>3185461</v>
      </c>
      <c r="T22" s="55">
        <f t="shared" si="10"/>
        <v>6365323</v>
      </c>
    </row>
    <row r="23" spans="2:20">
      <c r="B23" s="19"/>
      <c r="C23" s="56"/>
      <c r="D23" s="21"/>
      <c r="E23" s="22"/>
      <c r="F23" s="23"/>
      <c r="G23" s="23"/>
      <c r="H23" s="24"/>
      <c r="I23" s="22"/>
      <c r="J23" s="23"/>
      <c r="K23" s="23"/>
      <c r="L23" s="24"/>
      <c r="M23" s="22"/>
      <c r="N23" s="23"/>
      <c r="O23" s="23"/>
      <c r="P23" s="24"/>
      <c r="Q23" s="22"/>
      <c r="R23" s="23"/>
      <c r="S23" s="23"/>
      <c r="T23" s="24"/>
    </row>
    <row r="24" spans="2:20">
      <c r="B24" s="19"/>
      <c r="C24" s="56" t="s">
        <v>29</v>
      </c>
      <c r="D24" s="21"/>
      <c r="E24" s="22"/>
      <c r="F24" s="23"/>
      <c r="G24" s="23"/>
      <c r="H24" s="24"/>
      <c r="I24" s="22"/>
      <c r="J24" s="23"/>
      <c r="K24" s="23"/>
      <c r="L24" s="24"/>
      <c r="M24" s="22"/>
      <c r="N24" s="23"/>
      <c r="O24" s="23"/>
      <c r="P24" s="24"/>
      <c r="Q24" s="22"/>
      <c r="R24" s="23"/>
      <c r="S24" s="23"/>
      <c r="T24" s="24"/>
    </row>
    <row r="25" spans="2:20">
      <c r="B25" s="19"/>
      <c r="C25" s="20" t="s">
        <v>30</v>
      </c>
      <c r="D25" s="21"/>
      <c r="E25" s="22">
        <v>314043.34762000479</v>
      </c>
      <c r="F25" s="23">
        <f t="shared" ref="F25" si="11">F22</f>
        <v>718178.57080027275</v>
      </c>
      <c r="G25" s="23">
        <v>352945</v>
      </c>
      <c r="H25" s="24">
        <f t="shared" ref="H25" si="12">H22</f>
        <v>727534</v>
      </c>
      <c r="I25" s="22">
        <v>637142.82658149931</v>
      </c>
      <c r="J25" s="23">
        <f t="shared" ref="J25:L25" si="13">J22</f>
        <v>1262190.8959918786</v>
      </c>
      <c r="K25" s="23">
        <v>212638</v>
      </c>
      <c r="L25" s="24">
        <f t="shared" si="13"/>
        <v>682167</v>
      </c>
      <c r="M25" s="22">
        <v>-7326450.2540137768</v>
      </c>
      <c r="N25" s="23">
        <f t="shared" ref="N25:P25" si="14">N22</f>
        <v>-9146823.3132860065</v>
      </c>
      <c r="O25" s="23">
        <v>2573435</v>
      </c>
      <c r="P25" s="24">
        <f t="shared" si="14"/>
        <v>4914910</v>
      </c>
      <c r="Q25" s="22">
        <f t="shared" ref="Q25:T27" si="15">+E25+I25+M25</f>
        <v>-6375264.0798122725</v>
      </c>
      <c r="R25" s="23">
        <f t="shared" si="15"/>
        <v>-7166453.8464938551</v>
      </c>
      <c r="S25" s="23">
        <f t="shared" si="15"/>
        <v>3139018</v>
      </c>
      <c r="T25" s="24">
        <f t="shared" si="15"/>
        <v>6324611</v>
      </c>
    </row>
    <row r="26" spans="2:20">
      <c r="B26" s="19"/>
      <c r="C26" s="20" t="s">
        <v>31</v>
      </c>
      <c r="D26" s="21"/>
      <c r="E26" s="22"/>
      <c r="F26" s="23"/>
      <c r="G26" s="23"/>
      <c r="H26" s="24"/>
      <c r="I26" s="22"/>
      <c r="J26" s="23"/>
      <c r="K26" s="23"/>
      <c r="L26" s="24"/>
      <c r="M26" s="22"/>
      <c r="N26" s="23"/>
      <c r="O26" s="23"/>
      <c r="P26" s="24"/>
      <c r="Q26" s="22">
        <f t="shared" si="15"/>
        <v>0</v>
      </c>
      <c r="R26" s="23">
        <f t="shared" si="15"/>
        <v>0</v>
      </c>
      <c r="S26" s="23">
        <f t="shared" si="15"/>
        <v>0</v>
      </c>
      <c r="T26" s="24">
        <f t="shared" si="15"/>
        <v>0</v>
      </c>
    </row>
    <row r="27" spans="2:20" ht="21.75" thickBot="1">
      <c r="B27" s="27"/>
      <c r="C27" s="28" t="s">
        <v>32</v>
      </c>
      <c r="D27" s="29"/>
      <c r="E27" s="32"/>
      <c r="F27" s="30"/>
      <c r="G27" s="30"/>
      <c r="H27" s="31"/>
      <c r="I27" s="32"/>
      <c r="J27" s="30"/>
      <c r="K27" s="30"/>
      <c r="L27" s="31"/>
      <c r="M27" s="32"/>
      <c r="N27" s="30"/>
      <c r="O27" s="30"/>
      <c r="P27" s="31"/>
      <c r="Q27" s="32">
        <f t="shared" si="15"/>
        <v>0</v>
      </c>
      <c r="R27" s="30">
        <f t="shared" si="15"/>
        <v>0</v>
      </c>
      <c r="S27" s="30">
        <f t="shared" si="15"/>
        <v>0</v>
      </c>
      <c r="T27" s="31">
        <f t="shared" si="15"/>
        <v>0</v>
      </c>
    </row>
    <row r="28" spans="2:20" s="11" customFormat="1" ht="21.75" thickBot="1">
      <c r="B28" s="33"/>
      <c r="C28" s="34" t="s">
        <v>33</v>
      </c>
      <c r="D28" s="35"/>
      <c r="E28" s="36">
        <f>SUM(E25:E27)</f>
        <v>314043.34762000479</v>
      </c>
      <c r="F28" s="37">
        <f t="shared" ref="F28" si="16">SUM(F25:F27)</f>
        <v>718178.57080027275</v>
      </c>
      <c r="G28" s="37">
        <f>SUM(G25:G27)</f>
        <v>352945</v>
      </c>
      <c r="H28" s="38">
        <f t="shared" ref="H28:T28" si="17">SUM(H25:H27)</f>
        <v>727534</v>
      </c>
      <c r="I28" s="36">
        <f>SUM(I25:I27)</f>
        <v>637142.82658149931</v>
      </c>
      <c r="J28" s="37">
        <f t="shared" ref="J28" si="18">SUM(J25:J27)</f>
        <v>1262190.8959918786</v>
      </c>
      <c r="K28" s="37">
        <f>SUM(K25:K27)</f>
        <v>212638</v>
      </c>
      <c r="L28" s="38">
        <f t="shared" ref="L28" si="19">SUM(L25:L27)</f>
        <v>682167</v>
      </c>
      <c r="M28" s="36">
        <f>SUM(M25:M27)</f>
        <v>-7326450.2540137768</v>
      </c>
      <c r="N28" s="37">
        <f t="shared" ref="N28" si="20">SUM(N25:N27)</f>
        <v>-9146823.3132860065</v>
      </c>
      <c r="O28" s="37">
        <f>SUM(O25:O27)</f>
        <v>2573435</v>
      </c>
      <c r="P28" s="38">
        <f t="shared" ref="P28" si="21">SUM(P25:P27)</f>
        <v>4914910</v>
      </c>
      <c r="Q28" s="36">
        <f t="shared" si="17"/>
        <v>-6375264.0798122725</v>
      </c>
      <c r="R28" s="37">
        <f t="shared" si="17"/>
        <v>-7166453.8464938551</v>
      </c>
      <c r="S28" s="37">
        <f t="shared" si="17"/>
        <v>3139018</v>
      </c>
      <c r="T28" s="38">
        <f t="shared" si="17"/>
        <v>6324611</v>
      </c>
    </row>
    <row r="29" spans="2:20"/>
    <row r="30" spans="2:20">
      <c r="C30" s="57" t="s">
        <v>34</v>
      </c>
      <c r="D30" s="57"/>
      <c r="E30" s="57"/>
      <c r="F30" s="57"/>
      <c r="G30" s="57"/>
    </row>
    <row r="31" spans="2:20">
      <c r="C31" s="57" t="s">
        <v>35</v>
      </c>
      <c r="D31" s="57"/>
      <c r="E31" s="57"/>
      <c r="F31" s="57"/>
      <c r="G31" s="57"/>
    </row>
  </sheetData>
  <mergeCells count="12">
    <mergeCell ref="M8:P8"/>
    <mergeCell ref="Q8:T8"/>
    <mergeCell ref="B1:T1"/>
    <mergeCell ref="B2:T2"/>
    <mergeCell ref="B3:T3"/>
    <mergeCell ref="B5:T5"/>
    <mergeCell ref="B6:T6"/>
    <mergeCell ref="B8:B9"/>
    <mergeCell ref="C8:C9"/>
    <mergeCell ref="D8:D9"/>
    <mergeCell ref="E8:H8"/>
    <mergeCell ref="I8:L8"/>
  </mergeCells>
  <hyperlinks>
    <hyperlink ref="W4" location="INDEX!A1" display="GO TO INDEX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 REV ACC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2016-07-04T10:36:00Z</dcterms:created>
  <dcterms:modified xsi:type="dcterms:W3CDTF">2016-07-04T10:36:00Z</dcterms:modified>
</cp:coreProperties>
</file>