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20" i="1"/>
  <c r="H19"/>
  <c r="H18"/>
  <c r="H17"/>
  <c r="H16"/>
  <c r="G21"/>
  <c r="G20"/>
  <c r="G19"/>
  <c r="G18"/>
  <c r="G17"/>
  <c r="G16"/>
  <c r="F12"/>
  <c r="I12"/>
  <c r="H14"/>
  <c r="H12"/>
  <c r="H11"/>
  <c r="H10"/>
  <c r="H9"/>
  <c r="G14"/>
  <c r="G12"/>
  <c r="G11"/>
  <c r="G10"/>
  <c r="G9"/>
  <c r="O21" l="1"/>
  <c r="O20"/>
  <c r="O19"/>
  <c r="O18"/>
  <c r="O17"/>
  <c r="O16"/>
  <c r="D22" l="1"/>
  <c r="E22"/>
  <c r="F22"/>
  <c r="G22"/>
  <c r="H22"/>
  <c r="I22"/>
  <c r="J22"/>
  <c r="K22"/>
  <c r="L22"/>
  <c r="M22"/>
  <c r="N22"/>
  <c r="O22"/>
  <c r="C22"/>
  <c r="P14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<sst xmlns="http://schemas.openxmlformats.org/spreadsheetml/2006/main" count="37" uniqueCount="37">
  <si>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</si>
  <si>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</si>
  <si>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</si>
  <si>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</si>
  <si>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</si>
  <si>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</si>
  <si>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</si>
  <si>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</si>
  <si>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</si>
  <si>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</si>
  <si>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</si>
  <si>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</si>
  <si>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</si>
  <si>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</si>
  <si>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</si>
  <si>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</si>
  <si>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</si>
  <si>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</si>
  <si>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</si>
  <si>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</si>
  <si>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</si>
  <si>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</si>
  <si>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</si>
  <si>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</si>
  <si>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</si>
  <si>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</si>
  <si>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</si>
  <si>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</si>
  <si>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</si>
  <si>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</si>
  <si>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</si>
  <si>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</si>
  <si>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</si>
  <si>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</si>
  <si>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</si>
  <si>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</si>
  <si>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Q-4, YEAR 2013-14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</si>
</sst>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1" fontId="4" fillId="8" borderId="3" xfId="0" applyNumberFormat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7" fillId="6" borderId="3" xfId="2" applyFont="1" applyFill="1" applyBorder="1" applyAlignment="1">
      <alignment horizontal="left" vertical="top"/>
    </xf>
    <xf numFmtId="1" fontId="7" fillId="8" borderId="3" xfId="0" applyNumberFormat="1" applyFont="1" applyFill="1" applyBorder="1" applyAlignment="1" applyProtection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top"/>
    </xf>
    <xf numFmtId="0" fontId="9" fillId="7" borderId="3" xfId="2" applyFont="1" applyFill="1" applyBorder="1" applyAlignment="1">
      <alignment horizontal="left" vertical="top"/>
    </xf>
    <xf numFmtId="1" fontId="7" fillId="8" borderId="7" xfId="4" applyNumberFormat="1" applyFont="1" applyFill="1" applyBorder="1" applyAlignment="1" applyProtection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 wrapText="1"/>
    </xf>
    <xf numFmtId="1" fontId="7" fillId="0" borderId="3" xfId="4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1" fontId="8" fillId="8" borderId="3" xfId="0" applyNumberFormat="1" applyFont="1" applyFill="1" applyBorder="1" applyAlignment="1">
      <alignment horizontal="center" vertical="center"/>
    </xf>
    <xf numFmtId="1" fontId="10" fillId="0" borderId="8" xfId="4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>
      <alignment horizontal="left" vertical="top"/>
    </xf>
    <xf numFmtId="1" fontId="7" fillId="8" borderId="3" xfId="4" applyNumberFormat="1" applyFont="1" applyFill="1" applyBorder="1" applyAlignment="1" applyProtection="1">
      <alignment horizontal="center" vertical="center"/>
    </xf>
    <xf numFmtId="1" fontId="10" fillId="0" borderId="8" xfId="4" applyNumberFormat="1" applyFont="1" applyFill="1" applyBorder="1" applyAlignment="1" applyProtection="1">
      <alignment horizontal="center" vertical="center"/>
    </xf>
    <xf numFmtId="1" fontId="10" fillId="8" borderId="8" xfId="4" applyNumberFormat="1" applyFont="1" applyFill="1" applyBorder="1" applyAlignment="1" applyProtection="1">
      <alignment horizontal="center" vertical="center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liance/FORMS%20III,%20IV,%20V%20&amp;%20VI%20and%20NL%2024&amp;%20NL%2025/2013-14/Q4/Prepared%20provisional%20II%20and%20sent%20to%20Mr%20Naik_20.05.14/Form%20VI_Q4_13-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5">
          <cell r="H25">
            <v>15</v>
          </cell>
          <cell r="AB25">
            <v>2036</v>
          </cell>
        </row>
        <row r="26">
          <cell r="H26">
            <v>0</v>
          </cell>
          <cell r="AB26">
            <v>1935</v>
          </cell>
        </row>
        <row r="27">
          <cell r="H27">
            <v>4</v>
          </cell>
          <cell r="AB27">
            <v>2733</v>
          </cell>
        </row>
        <row r="28">
          <cell r="H28">
            <v>17</v>
          </cell>
          <cell r="AB28">
            <v>4268</v>
          </cell>
        </row>
        <row r="29">
          <cell r="H29">
            <v>1</v>
          </cell>
          <cell r="AB29">
            <v>1529</v>
          </cell>
        </row>
        <row r="30">
          <cell r="H30">
            <v>4</v>
          </cell>
          <cell r="AB30">
            <v>2462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workbookViewId="0">
      <pane ySplit="8" topLeftCell="A9" activePane="bottomLeft" state="frozen"/>
      <selection pane="bottomLeft" activeCell="C14" sqref="C14"/>
    </sheetView>
  </sheetViews>
  <sheetFormatPr defaultRowHeight="12.75"/>
  <cols>
    <col min="1" max="1" width="8.5703125" style="2" customWidth="1"/>
    <col min="2" max="2" width="36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35</v>
      </c>
      <c r="D5" s="4" t="s">
        <v>2</v>
      </c>
      <c r="E5" s="5" t="s">
        <v>36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ht="13.5" thickBot="1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25.5">
      <c r="A8" s="8" t="s">
        <v>4</v>
      </c>
      <c r="B8" s="9" t="s">
        <v>5</v>
      </c>
      <c r="C8" s="26" t="s">
        <v>6</v>
      </c>
      <c r="D8" s="26" t="s">
        <v>7</v>
      </c>
      <c r="E8" s="26" t="s">
        <v>8</v>
      </c>
      <c r="F8" s="26" t="s">
        <v>9</v>
      </c>
      <c r="G8" s="26" t="s">
        <v>10</v>
      </c>
      <c r="H8" s="26" t="s">
        <v>11</v>
      </c>
      <c r="I8" s="26" t="s">
        <v>12</v>
      </c>
      <c r="J8" s="26" t="s">
        <v>13</v>
      </c>
      <c r="K8" s="26" t="s">
        <v>14</v>
      </c>
      <c r="L8" s="26" t="s">
        <v>15</v>
      </c>
      <c r="M8" s="26" t="s">
        <v>16</v>
      </c>
      <c r="N8" s="26" t="s">
        <v>17</v>
      </c>
      <c r="O8" s="26" t="s">
        <v>18</v>
      </c>
      <c r="P8" s="26" t="s">
        <v>19</v>
      </c>
    </row>
    <row r="9" spans="1:19" s="25" customFormat="1" ht="19.5" customHeight="1">
      <c r="A9" s="11">
        <v>1</v>
      </c>
      <c r="B9" s="11" t="s">
        <v>20</v>
      </c>
      <c r="C9" s="33">
        <v>3690</v>
      </c>
      <c r="D9" s="34">
        <v>3192</v>
      </c>
      <c r="E9" s="34">
        <v>235</v>
      </c>
      <c r="F9" s="34">
        <v>4245</v>
      </c>
      <c r="G9" s="34">
        <f>55757+62641</f>
        <v>118398</v>
      </c>
      <c r="H9" s="34">
        <f>169943+11419</f>
        <v>181362</v>
      </c>
      <c r="I9" s="34">
        <v>35568</v>
      </c>
      <c r="J9" s="34">
        <v>23</v>
      </c>
      <c r="K9" s="34">
        <v>5039</v>
      </c>
      <c r="L9" s="34">
        <v>36</v>
      </c>
      <c r="M9" s="34">
        <v>167</v>
      </c>
      <c r="N9" s="33">
        <v>0</v>
      </c>
      <c r="O9" s="12">
        <v>18861</v>
      </c>
      <c r="P9" s="21">
        <f t="shared" ref="P9:P14" si="0">SUM(C9:O9)</f>
        <v>370816</v>
      </c>
      <c r="Q9" s="28"/>
      <c r="R9" s="28"/>
      <c r="S9" s="28"/>
    </row>
    <row r="10" spans="1:19" ht="17.25" customHeight="1">
      <c r="A10" s="10">
        <v>2</v>
      </c>
      <c r="B10" s="11" t="s">
        <v>21</v>
      </c>
      <c r="C10" s="34">
        <v>1730</v>
      </c>
      <c r="D10" s="34">
        <v>4231</v>
      </c>
      <c r="E10" s="34">
        <v>94</v>
      </c>
      <c r="F10" s="34">
        <v>2534</v>
      </c>
      <c r="G10" s="35">
        <f>64098+83185</f>
        <v>147283</v>
      </c>
      <c r="H10" s="35">
        <f>19064+1557</f>
        <v>20621</v>
      </c>
      <c r="I10" s="34">
        <v>163121</v>
      </c>
      <c r="J10" s="34">
        <v>100</v>
      </c>
      <c r="K10" s="34">
        <v>3350</v>
      </c>
      <c r="L10" s="34">
        <v>23</v>
      </c>
      <c r="M10" s="34">
        <v>4</v>
      </c>
      <c r="N10" s="33">
        <v>0</v>
      </c>
      <c r="O10" s="12">
        <v>13517</v>
      </c>
      <c r="P10" s="21">
        <f t="shared" si="0"/>
        <v>356608</v>
      </c>
      <c r="Q10" s="28"/>
      <c r="R10" s="28"/>
      <c r="S10" s="28"/>
    </row>
    <row r="11" spans="1:19" ht="17.25" customHeight="1">
      <c r="A11" s="10">
        <v>3</v>
      </c>
      <c r="B11" s="11" t="s">
        <v>22</v>
      </c>
      <c r="C11" s="34">
        <v>1233</v>
      </c>
      <c r="D11" s="34">
        <v>4097</v>
      </c>
      <c r="E11" s="34">
        <v>70</v>
      </c>
      <c r="F11" s="34">
        <v>2552</v>
      </c>
      <c r="G11" s="35">
        <f>73567+110609</f>
        <v>184176</v>
      </c>
      <c r="H11" s="35">
        <f>21499+1578</f>
        <v>23077</v>
      </c>
      <c r="I11" s="34">
        <v>137266</v>
      </c>
      <c r="J11" s="34">
        <v>83</v>
      </c>
      <c r="K11" s="34">
        <v>2733</v>
      </c>
      <c r="L11" s="34">
        <v>12</v>
      </c>
      <c r="M11" s="34">
        <v>1</v>
      </c>
      <c r="N11" s="33">
        <v>0</v>
      </c>
      <c r="O11" s="12">
        <v>12400</v>
      </c>
      <c r="P11" s="21">
        <f t="shared" si="0"/>
        <v>367700</v>
      </c>
      <c r="Q11" s="28"/>
      <c r="R11" s="28"/>
      <c r="S11" s="28"/>
    </row>
    <row r="12" spans="1:19" ht="17.25" customHeight="1">
      <c r="A12" s="10">
        <v>4</v>
      </c>
      <c r="B12" s="11" t="s">
        <v>23</v>
      </c>
      <c r="C12" s="34">
        <v>349</v>
      </c>
      <c r="D12" s="34">
        <v>533</v>
      </c>
      <c r="E12" s="34">
        <v>24</v>
      </c>
      <c r="F12" s="34">
        <f>490-76</f>
        <v>414</v>
      </c>
      <c r="G12" s="35">
        <f>3589+223</f>
        <v>3812</v>
      </c>
      <c r="H12" s="35">
        <f>6363+8</f>
        <v>6371</v>
      </c>
      <c r="I12" s="34">
        <f>13117+80</f>
        <v>13197</v>
      </c>
      <c r="J12" s="34">
        <v>3</v>
      </c>
      <c r="K12" s="34">
        <v>1198</v>
      </c>
      <c r="L12" s="34">
        <v>6</v>
      </c>
      <c r="M12" s="34">
        <v>0</v>
      </c>
      <c r="N12" s="33">
        <v>0</v>
      </c>
      <c r="O12" s="12">
        <v>2557</v>
      </c>
      <c r="P12" s="21">
        <f t="shared" si="0"/>
        <v>28464</v>
      </c>
      <c r="Q12" s="28"/>
      <c r="R12" s="28"/>
      <c r="S12" s="28"/>
    </row>
    <row r="13" spans="1:19" ht="17.25" customHeight="1">
      <c r="A13" s="10">
        <v>5</v>
      </c>
      <c r="B13" s="11" t="s">
        <v>24</v>
      </c>
      <c r="C13" s="34">
        <v>616</v>
      </c>
      <c r="D13" s="34">
        <v>297</v>
      </c>
      <c r="E13" s="34">
        <v>9</v>
      </c>
      <c r="F13" s="34">
        <v>475</v>
      </c>
      <c r="G13" s="35">
        <v>5404</v>
      </c>
      <c r="H13" s="35">
        <v>4723</v>
      </c>
      <c r="I13" s="34">
        <v>16675</v>
      </c>
      <c r="J13" s="34">
        <v>2</v>
      </c>
      <c r="K13" s="34">
        <v>265</v>
      </c>
      <c r="L13" s="34">
        <v>5</v>
      </c>
      <c r="M13" s="34">
        <v>0</v>
      </c>
      <c r="N13" s="33">
        <v>0</v>
      </c>
      <c r="O13" s="12">
        <v>2417</v>
      </c>
      <c r="P13" s="21">
        <f t="shared" si="0"/>
        <v>30888</v>
      </c>
      <c r="Q13" s="28"/>
      <c r="R13" s="28"/>
      <c r="S13" s="28"/>
    </row>
    <row r="14" spans="1:19" ht="17.25" customHeight="1">
      <c r="A14" s="10">
        <v>6</v>
      </c>
      <c r="B14" s="11" t="s">
        <v>25</v>
      </c>
      <c r="C14" s="34">
        <v>3222</v>
      </c>
      <c r="D14" s="34">
        <v>2496</v>
      </c>
      <c r="E14" s="34">
        <v>226</v>
      </c>
      <c r="F14" s="34">
        <v>3338</v>
      </c>
      <c r="G14" s="35">
        <f>37072+35217</f>
        <v>72289</v>
      </c>
      <c r="H14" s="35">
        <f>156414+11398</f>
        <v>167812</v>
      </c>
      <c r="I14" s="34">
        <v>31551</v>
      </c>
      <c r="J14" s="34">
        <v>35</v>
      </c>
      <c r="K14" s="34">
        <v>4193</v>
      </c>
      <c r="L14" s="34">
        <v>36</v>
      </c>
      <c r="M14" s="34">
        <v>10</v>
      </c>
      <c r="N14" s="33">
        <v>0</v>
      </c>
      <c r="O14" s="12">
        <v>15004</v>
      </c>
      <c r="P14" s="21">
        <f t="shared" si="0"/>
        <v>300212</v>
      </c>
      <c r="Q14" s="28"/>
      <c r="R14" s="28"/>
      <c r="S14" s="28"/>
    </row>
    <row r="15" spans="1:19" ht="30" customHeight="1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  <c r="N15" s="17"/>
      <c r="O15" s="15"/>
      <c r="P15" s="21"/>
      <c r="R15" s="28"/>
    </row>
    <row r="16" spans="1:19" ht="14.25" customHeight="1">
      <c r="A16" s="18" t="s">
        <v>33</v>
      </c>
      <c r="B16" s="19" t="s">
        <v>26</v>
      </c>
      <c r="C16" s="31">
        <v>515</v>
      </c>
      <c r="D16" s="31">
        <v>520</v>
      </c>
      <c r="E16" s="31">
        <v>53</v>
      </c>
      <c r="F16" s="31">
        <v>593</v>
      </c>
      <c r="G16" s="31">
        <f>13103+15000</f>
        <v>28103</v>
      </c>
      <c r="H16" s="31">
        <f>4832+6000</f>
        <v>10832</v>
      </c>
      <c r="I16" s="31">
        <v>17049</v>
      </c>
      <c r="J16" s="31">
        <v>13</v>
      </c>
      <c r="K16" s="31">
        <v>999</v>
      </c>
      <c r="L16" s="31">
        <v>4</v>
      </c>
      <c r="M16" s="31">
        <v>0</v>
      </c>
      <c r="N16" s="27">
        <v>0</v>
      </c>
      <c r="O16" s="20">
        <f>[1]Sheet1!$AB25+[1]Sheet1!$H25</f>
        <v>2051</v>
      </c>
      <c r="P16" s="21">
        <f t="shared" ref="P16:P21" si="1">SUM(C16:O16)</f>
        <v>60732</v>
      </c>
      <c r="Q16" s="29"/>
      <c r="R16" s="28"/>
    </row>
    <row r="17" spans="1:18" ht="14.25" customHeight="1">
      <c r="A17" s="22"/>
      <c r="B17" s="19" t="s">
        <v>27</v>
      </c>
      <c r="C17" s="31">
        <v>622</v>
      </c>
      <c r="D17" s="31">
        <v>480</v>
      </c>
      <c r="E17" s="31">
        <v>17</v>
      </c>
      <c r="F17" s="31">
        <v>488</v>
      </c>
      <c r="G17" s="31">
        <f>7865+12000</f>
        <v>19865</v>
      </c>
      <c r="H17" s="31">
        <f>5421+3000</f>
        <v>8421</v>
      </c>
      <c r="I17" s="31">
        <v>5719</v>
      </c>
      <c r="J17" s="31">
        <v>1</v>
      </c>
      <c r="K17" s="31">
        <v>673</v>
      </c>
      <c r="L17" s="31">
        <v>2</v>
      </c>
      <c r="M17" s="31">
        <v>0</v>
      </c>
      <c r="N17" s="27">
        <v>0</v>
      </c>
      <c r="O17" s="20">
        <f>[1]Sheet1!$AB26+[1]Sheet1!$H26</f>
        <v>1935</v>
      </c>
      <c r="P17" s="21">
        <f t="shared" si="1"/>
        <v>38223</v>
      </c>
      <c r="Q17" s="29"/>
      <c r="R17" s="28"/>
    </row>
    <row r="18" spans="1:18" ht="14.25" customHeight="1">
      <c r="A18" s="22"/>
      <c r="B18" s="19" t="s">
        <v>28</v>
      </c>
      <c r="C18" s="31">
        <v>863</v>
      </c>
      <c r="D18" s="31">
        <v>755</v>
      </c>
      <c r="E18" s="31">
        <v>18</v>
      </c>
      <c r="F18" s="31">
        <v>739</v>
      </c>
      <c r="G18" s="31">
        <f>8312+5000</f>
        <v>13312</v>
      </c>
      <c r="H18" s="31">
        <f>11422+1300</f>
        <v>12722</v>
      </c>
      <c r="I18" s="31">
        <v>3895</v>
      </c>
      <c r="J18" s="31">
        <v>10</v>
      </c>
      <c r="K18" s="31">
        <v>863</v>
      </c>
      <c r="L18" s="31">
        <v>10</v>
      </c>
      <c r="M18" s="31">
        <v>10</v>
      </c>
      <c r="N18" s="27">
        <v>0</v>
      </c>
      <c r="O18" s="20">
        <f>[1]Sheet1!$AB27+[1]Sheet1!$H27</f>
        <v>2737</v>
      </c>
      <c r="P18" s="21">
        <f t="shared" si="1"/>
        <v>35934</v>
      </c>
      <c r="Q18" s="29"/>
      <c r="R18" s="28"/>
    </row>
    <row r="19" spans="1:18" ht="14.25" customHeight="1">
      <c r="A19" s="22"/>
      <c r="B19" s="19" t="s">
        <v>29</v>
      </c>
      <c r="C19" s="31">
        <v>840</v>
      </c>
      <c r="D19" s="31">
        <v>608</v>
      </c>
      <c r="E19" s="31">
        <v>89</v>
      </c>
      <c r="F19" s="31">
        <v>1113</v>
      </c>
      <c r="G19" s="31">
        <f>6477+2000</f>
        <v>8477</v>
      </c>
      <c r="H19" s="31">
        <f>37904+800</f>
        <v>38704</v>
      </c>
      <c r="I19" s="31">
        <v>4433</v>
      </c>
      <c r="J19" s="31">
        <v>8</v>
      </c>
      <c r="K19" s="31">
        <v>1388</v>
      </c>
      <c r="L19" s="31">
        <v>6</v>
      </c>
      <c r="M19" s="31">
        <v>0</v>
      </c>
      <c r="N19" s="27">
        <v>0</v>
      </c>
      <c r="O19" s="20">
        <f>[1]Sheet1!$AB28+[1]Sheet1!$H28</f>
        <v>4285</v>
      </c>
      <c r="P19" s="21">
        <f t="shared" si="1"/>
        <v>59951</v>
      </c>
      <c r="Q19" s="29"/>
      <c r="R19" s="28"/>
    </row>
    <row r="20" spans="1:18" ht="14.25" customHeight="1">
      <c r="B20" s="19" t="s">
        <v>30</v>
      </c>
      <c r="C20" s="31">
        <v>161</v>
      </c>
      <c r="D20" s="31">
        <v>76</v>
      </c>
      <c r="E20" s="31">
        <v>28</v>
      </c>
      <c r="F20" s="31">
        <v>295</v>
      </c>
      <c r="G20" s="31">
        <f>799+700</f>
        <v>1499</v>
      </c>
      <c r="H20" s="31">
        <f>26154+298</f>
        <v>26452</v>
      </c>
      <c r="I20" s="31">
        <v>344</v>
      </c>
      <c r="J20" s="31">
        <v>2</v>
      </c>
      <c r="K20" s="31">
        <v>146</v>
      </c>
      <c r="L20" s="31">
        <v>3</v>
      </c>
      <c r="M20" s="31">
        <v>0</v>
      </c>
      <c r="N20" s="27">
        <v>0</v>
      </c>
      <c r="O20" s="20">
        <f>[1]Sheet1!$AB29+[1]Sheet1!$H29</f>
        <v>1530</v>
      </c>
      <c r="P20" s="21">
        <f t="shared" si="1"/>
        <v>30536</v>
      </c>
      <c r="Q20" s="29"/>
      <c r="R20" s="28"/>
    </row>
    <row r="21" spans="1:18" ht="14.25" customHeight="1">
      <c r="B21" s="19" t="s">
        <v>31</v>
      </c>
      <c r="C21" s="31">
        <v>221</v>
      </c>
      <c r="D21" s="31">
        <v>57</v>
      </c>
      <c r="E21" s="31">
        <v>21</v>
      </c>
      <c r="F21" s="31">
        <v>110</v>
      </c>
      <c r="G21" s="31">
        <f>516+517</f>
        <v>1033</v>
      </c>
      <c r="H21" s="31">
        <v>70681</v>
      </c>
      <c r="I21" s="31">
        <v>111</v>
      </c>
      <c r="J21" s="31">
        <v>1</v>
      </c>
      <c r="K21" s="31">
        <v>124</v>
      </c>
      <c r="L21" s="31">
        <v>11</v>
      </c>
      <c r="M21" s="31">
        <v>0</v>
      </c>
      <c r="N21" s="27">
        <v>0</v>
      </c>
      <c r="O21" s="20">
        <f>[1]Sheet1!$AB30+[1]Sheet1!$H30</f>
        <v>2466</v>
      </c>
      <c r="P21" s="21">
        <f t="shared" si="1"/>
        <v>74836</v>
      </c>
      <c r="Q21" s="29"/>
      <c r="R21" s="28"/>
    </row>
    <row r="22" spans="1:18">
      <c r="B22" s="23" t="s">
        <v>32</v>
      </c>
      <c r="C22" s="30">
        <f>SUM(C16:C21)</f>
        <v>3222</v>
      </c>
      <c r="D22" s="30">
        <f t="shared" ref="D22:O22" si="2">SUM(D16:D21)</f>
        <v>2496</v>
      </c>
      <c r="E22" s="30">
        <f t="shared" si="2"/>
        <v>226</v>
      </c>
      <c r="F22" s="30">
        <f t="shared" si="2"/>
        <v>3338</v>
      </c>
      <c r="G22" s="30">
        <f t="shared" si="2"/>
        <v>72289</v>
      </c>
      <c r="H22" s="30">
        <f t="shared" si="2"/>
        <v>167812</v>
      </c>
      <c r="I22" s="30">
        <f t="shared" si="2"/>
        <v>31551</v>
      </c>
      <c r="J22" s="30">
        <f t="shared" si="2"/>
        <v>35</v>
      </c>
      <c r="K22" s="30">
        <f t="shared" si="2"/>
        <v>4193</v>
      </c>
      <c r="L22" s="30">
        <f t="shared" si="2"/>
        <v>36</v>
      </c>
      <c r="M22" s="30">
        <f t="shared" si="2"/>
        <v>10</v>
      </c>
      <c r="N22" s="30">
        <f t="shared" si="2"/>
        <v>0</v>
      </c>
      <c r="O22" s="30">
        <f t="shared" si="2"/>
        <v>15004</v>
      </c>
      <c r="P22" s="21">
        <f t="shared" ref="P22" si="3">SUM(P16:P21)</f>
        <v>300212</v>
      </c>
      <c r="R22" s="28"/>
    </row>
    <row r="23" spans="1:18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2014-06-18T05:37:16Z</dcterms:modified>
</cp:coreProperties>
</file>