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NL-4 PREM SCH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AD14" i="1"/>
  <c r="BN14" s="1"/>
  <c r="AC14"/>
  <c r="BM14" s="1"/>
  <c r="AB14"/>
  <c r="BL14" s="1"/>
  <c r="AA14"/>
  <c r="BK14" s="1"/>
  <c r="R14"/>
  <c r="Q14"/>
  <c r="BQ14" s="1"/>
  <c r="P14"/>
  <c r="BP14" s="1"/>
  <c r="O14"/>
  <c r="BO14" s="1"/>
  <c r="BJ13"/>
  <c r="BJ15" s="1"/>
  <c r="BI13"/>
  <c r="BI15" s="1"/>
  <c r="BH13"/>
  <c r="BH15" s="1"/>
  <c r="BG13"/>
  <c r="BG15" s="1"/>
  <c r="BF13"/>
  <c r="BF15" s="1"/>
  <c r="BE13"/>
  <c r="BE15" s="1"/>
  <c r="BD13"/>
  <c r="BD15" s="1"/>
  <c r="BC13"/>
  <c r="BC15" s="1"/>
  <c r="BB13"/>
  <c r="BB15" s="1"/>
  <c r="BA13"/>
  <c r="BA15" s="1"/>
  <c r="AZ13"/>
  <c r="AZ15" s="1"/>
  <c r="AY13"/>
  <c r="AY15" s="1"/>
  <c r="AX13"/>
  <c r="AX15" s="1"/>
  <c r="AW13"/>
  <c r="AW15" s="1"/>
  <c r="AV13"/>
  <c r="AV15" s="1"/>
  <c r="AU13"/>
  <c r="AU15" s="1"/>
  <c r="AT13"/>
  <c r="AT15" s="1"/>
  <c r="AS13"/>
  <c r="AS15" s="1"/>
  <c r="AR13"/>
  <c r="AR15" s="1"/>
  <c r="AQ13"/>
  <c r="AQ15" s="1"/>
  <c r="AP13"/>
  <c r="AP15" s="1"/>
  <c r="AO13"/>
  <c r="AO15" s="1"/>
  <c r="AN13"/>
  <c r="AN15" s="1"/>
  <c r="AM13"/>
  <c r="AM15" s="1"/>
  <c r="AL13"/>
  <c r="AL15" s="1"/>
  <c r="AK13"/>
  <c r="AK15" s="1"/>
  <c r="AJ13"/>
  <c r="AJ15" s="1"/>
  <c r="AI13"/>
  <c r="AI15" s="1"/>
  <c r="AH13"/>
  <c r="AH15" s="1"/>
  <c r="AG13"/>
  <c r="AG15" s="1"/>
  <c r="AF13"/>
  <c r="AF15" s="1"/>
  <c r="AE13"/>
  <c r="AE15" s="1"/>
  <c r="Z13"/>
  <c r="Z15" s="1"/>
  <c r="Y13"/>
  <c r="Y15" s="1"/>
  <c r="X13"/>
  <c r="X15" s="1"/>
  <c r="W13"/>
  <c r="W15" s="1"/>
  <c r="V13"/>
  <c r="V15" s="1"/>
  <c r="U13"/>
  <c r="U15" s="1"/>
  <c r="T13"/>
  <c r="T15" s="1"/>
  <c r="S13"/>
  <c r="S15" s="1"/>
  <c r="N13"/>
  <c r="N15" s="1"/>
  <c r="M13"/>
  <c r="M15" s="1"/>
  <c r="L13"/>
  <c r="L15" s="1"/>
  <c r="K13"/>
  <c r="K15" s="1"/>
  <c r="J13"/>
  <c r="J15" s="1"/>
  <c r="I13"/>
  <c r="I15" s="1"/>
  <c r="H13"/>
  <c r="H15" s="1"/>
  <c r="G13"/>
  <c r="G15" s="1"/>
  <c r="F13"/>
  <c r="F15" s="1"/>
  <c r="E13"/>
  <c r="E15" s="1"/>
  <c r="D13"/>
  <c r="D15" s="1"/>
  <c r="C13"/>
  <c r="C15" s="1"/>
  <c r="AD12"/>
  <c r="BN12" s="1"/>
  <c r="AC12"/>
  <c r="BM12" s="1"/>
  <c r="AB12"/>
  <c r="BL12" s="1"/>
  <c r="AA12"/>
  <c r="BK12" s="1"/>
  <c r="R12"/>
  <c r="Q12"/>
  <c r="P12"/>
  <c r="BP12" s="1"/>
  <c r="O12"/>
  <c r="BO12" s="1"/>
  <c r="AD11"/>
  <c r="BN11" s="1"/>
  <c r="AC11"/>
  <c r="BM11" s="1"/>
  <c r="AB11"/>
  <c r="BL11" s="1"/>
  <c r="AA11"/>
  <c r="BK11" s="1"/>
  <c r="R11"/>
  <c r="Q11"/>
  <c r="P11"/>
  <c r="BP11" s="1"/>
  <c r="O11"/>
  <c r="BO11" s="1"/>
  <c r="AD10"/>
  <c r="AD13" s="1"/>
  <c r="AD15" s="1"/>
  <c r="AC10"/>
  <c r="AC13" s="1"/>
  <c r="AC15" s="1"/>
  <c r="AB10"/>
  <c r="AB13" s="1"/>
  <c r="AB15" s="1"/>
  <c r="AA10"/>
  <c r="AA13" s="1"/>
  <c r="AA15" s="1"/>
  <c r="R10"/>
  <c r="R13" s="1"/>
  <c r="R15" s="1"/>
  <c r="Q10"/>
  <c r="Q13" s="1"/>
  <c r="Q15" s="1"/>
  <c r="P10"/>
  <c r="P13" s="1"/>
  <c r="P15" s="1"/>
  <c r="O10"/>
  <c r="O13" s="1"/>
  <c r="O15" s="1"/>
  <c r="BR9"/>
  <c r="BQ9"/>
  <c r="BP9"/>
  <c r="BO9"/>
  <c r="BN9"/>
  <c r="BM9"/>
  <c r="BL9"/>
  <c r="BK9"/>
  <c r="BJ9"/>
  <c r="BI9"/>
  <c r="BH9"/>
  <c r="BG9"/>
  <c r="BF9"/>
  <c r="BE9"/>
  <c r="BD9"/>
  <c r="BC9"/>
  <c r="BB9"/>
  <c r="BA9"/>
  <c r="AZ9"/>
  <c r="AY9"/>
  <c r="AX9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X9"/>
  <c r="W9"/>
  <c r="V9"/>
  <c r="U9"/>
  <c r="T9"/>
  <c r="S9"/>
  <c r="R9"/>
  <c r="Q9"/>
  <c r="P9"/>
  <c r="O9"/>
  <c r="N9"/>
  <c r="M9"/>
  <c r="L9"/>
  <c r="K9"/>
  <c r="J9"/>
  <c r="I9"/>
  <c r="H9"/>
  <c r="G9"/>
  <c r="F9"/>
  <c r="E9"/>
  <c r="D9"/>
  <c r="C9"/>
  <c r="BR11" l="1"/>
  <c r="BR12"/>
  <c r="BQ12"/>
  <c r="BR14"/>
  <c r="BQ11"/>
  <c r="BK10"/>
  <c r="BK13" s="1"/>
  <c r="BK15" s="1"/>
  <c r="BN10"/>
  <c r="BN13" s="1"/>
  <c r="BN15" s="1"/>
  <c r="BR10"/>
  <c r="BR13" s="1"/>
  <c r="BR15" s="1"/>
  <c r="BM10"/>
  <c r="BM13" s="1"/>
  <c r="BM15" s="1"/>
  <c r="BL10"/>
  <c r="BL13" s="1"/>
  <c r="BL15" s="1"/>
  <c r="BP10"/>
  <c r="BP13" s="1"/>
  <c r="BP15" s="1"/>
  <c r="BQ10" l="1"/>
  <c r="BQ13" s="1"/>
  <c r="BQ15" s="1"/>
  <c r="BO10"/>
  <c r="BO13" s="1"/>
  <c r="BO15" s="1"/>
</calcChain>
</file>

<file path=xl/sharedStrings.xml><?xml version="1.0" encoding="utf-8"?>
<sst xmlns="http://schemas.openxmlformats.org/spreadsheetml/2006/main" count="34" uniqueCount="31">
  <si>
    <t>NATIONAL INSURANCE COMPANY LIMITED</t>
  </si>
  <si>
    <t>Registration No. 58 and Date of Renewal of Registration with IRDA - 27/01/2017</t>
  </si>
  <si>
    <t>CIN: U10200WB1906GOI001713</t>
  </si>
  <si>
    <t>FORM NL-4 PREMIUM SCHEDULE</t>
  </si>
  <si>
    <t>Premium Earned (Net) for the period ended 31st December, 2017</t>
  </si>
  <si>
    <t>(IN Rs. '000)</t>
  </si>
  <si>
    <t>PARTICULARS</t>
  </si>
  <si>
    <t>FIRE BUSINESS</t>
  </si>
  <si>
    <t>MARINE CARGO</t>
  </si>
  <si>
    <t>MARINE HULL</t>
  </si>
  <si>
    <t>TOTAL MARINE</t>
  </si>
  <si>
    <t>MOTOR OD</t>
  </si>
  <si>
    <t>MOTOR TP</t>
  </si>
  <si>
    <t>TOTAL MOTOR</t>
  </si>
  <si>
    <t>HEALTH</t>
  </si>
  <si>
    <t>PUBLIC LIABILITY</t>
  </si>
  <si>
    <t>PERSONAL ACCIDENT</t>
  </si>
  <si>
    <t>AVIATION</t>
  </si>
  <si>
    <t>ENGINEERING</t>
  </si>
  <si>
    <t>EMPLOYERS LIABILITY</t>
  </si>
  <si>
    <t>RNTB</t>
  </si>
  <si>
    <t>MISC OTHERS</t>
  </si>
  <si>
    <t>MISC TOTAL</t>
  </si>
  <si>
    <t>TOTAL</t>
  </si>
  <si>
    <t>Premium from direct business written net of Service Tax</t>
  </si>
  <si>
    <t>Add: Premium on Reinsurance accepted</t>
  </si>
  <si>
    <t>Less: Premium on Reinsurance ceded</t>
  </si>
  <si>
    <t>NET PREMIUM</t>
  </si>
  <si>
    <t>Adjustment for change in reserve for unexpired risks (Including RI Accepted &amp; RI Ceded) (Includes adjustment for Premium Deficiency Reserve)</t>
  </si>
  <si>
    <t>PREMIUM EARNED (NET)</t>
  </si>
  <si>
    <t>Note: Reinsurance premiums whether on business ceded or accepted are to be brought into account, before deducting commission, under the head of reinsurance premiums.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</si>
</sst>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u/>
      <sz val="14"/>
      <color theme="1"/>
      <name val="Andalus"/>
      <family val="1"/>
    </font>
    <font>
      <sz val="11"/>
      <color theme="1"/>
      <name val="Andalus"/>
      <family val="1"/>
    </font>
    <font>
      <b/>
      <u/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  <font>
      <i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31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5" fillId="0" borderId="0" xfId="1" applyFont="1" applyAlignment="1" applyProtection="1">
      <alignment horizontal="right"/>
    </xf>
    <xf numFmtId="49" fontId="3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wrapText="1"/>
    </xf>
    <xf numFmtId="0" fontId="6" fillId="2" borderId="7" xfId="0" applyFont="1" applyFill="1" applyBorder="1" applyAlignment="1">
      <alignment horizontal="center" wrapText="1"/>
    </xf>
    <xf numFmtId="0" fontId="6" fillId="2" borderId="8" xfId="0" applyFont="1" applyFill="1" applyBorder="1" applyAlignment="1">
      <alignment horizontal="center" wrapText="1"/>
    </xf>
    <xf numFmtId="0" fontId="2" fillId="0" borderId="5" xfId="0" applyFont="1" applyFill="1" applyBorder="1"/>
    <xf numFmtId="1" fontId="2" fillId="0" borderId="6" xfId="0" applyNumberFormat="1" applyFont="1" applyFill="1" applyBorder="1"/>
    <xf numFmtId="1" fontId="2" fillId="0" borderId="7" xfId="0" applyNumberFormat="1" applyFont="1" applyFill="1" applyBorder="1"/>
    <xf numFmtId="1" fontId="2" fillId="0" borderId="8" xfId="0" applyNumberFormat="1" applyFont="1" applyFill="1" applyBorder="1"/>
    <xf numFmtId="0" fontId="2" fillId="0" borderId="0" xfId="0" applyFont="1" applyFill="1"/>
    <xf numFmtId="0" fontId="6" fillId="0" borderId="5" xfId="0" applyFont="1" applyFill="1" applyBorder="1"/>
    <xf numFmtId="1" fontId="6" fillId="0" borderId="6" xfId="0" applyNumberFormat="1" applyFont="1" applyFill="1" applyBorder="1"/>
    <xf numFmtId="1" fontId="6" fillId="0" borderId="7" xfId="0" applyNumberFormat="1" applyFont="1" applyFill="1" applyBorder="1"/>
    <xf numFmtId="0" fontId="6" fillId="0" borderId="0" xfId="0" applyFont="1" applyFill="1"/>
    <xf numFmtId="0" fontId="2" fillId="0" borderId="5" xfId="0" applyFont="1" applyFill="1" applyBorder="1" applyAlignment="1">
      <alignment wrapText="1"/>
    </xf>
    <xf numFmtId="0" fontId="6" fillId="0" borderId="9" xfId="0" applyFont="1" applyFill="1" applyBorder="1"/>
    <xf numFmtId="1" fontId="6" fillId="0" borderId="8" xfId="0" applyNumberFormat="1" applyFont="1" applyFill="1" applyBorder="1"/>
    <xf numFmtId="1" fontId="2" fillId="0" borderId="0" xfId="0" applyNumberFormat="1" applyFont="1"/>
    <xf numFmtId="0" fontId="7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UBLIC%20DISCLOSURE%20-%203rd%20QUARTER%202017-18%20-%20NATIONAL%20INSURANCE%20-%20Copy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TS "/>
      <sheetName val="NL-17 CURRENT LIABILITIES "/>
      <sheetName val="NL-18 PROVISIONS "/>
      <sheetName val="NL-19 MISC EXP "/>
      <sheetName val="NL-20 RECPT AND PAYMT"/>
      <sheetName val="NL-21-STATEMENT OF LIAB"/>
      <sheetName val="NL-26-CLAIMS INFO-KG TABLE I"/>
      <sheetName val="NL-30 ANALYTICAL RATIOS "/>
      <sheetName val="NL-31-RELATED PARTY TRANSACTION"/>
      <sheetName val="NL-33 SOLVENCY - KG II"/>
      <sheetName val="IRDAI-GI-TA"/>
    </sheetNames>
    <sheetDataSet>
      <sheetData sheetId="0">
        <row r="1">
          <cell r="C1" t="str">
            <v>31.12.2017</v>
          </cell>
          <cell r="E1" t="str">
            <v>31.12.2016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5">
    <tabColor rgb="FF92D050"/>
    <pageSetUpPr fitToPage="1"/>
  </sheetPr>
  <dimension ref="B1:BU17"/>
  <sheetViews>
    <sheetView showGridLines="0" showZeros="0" tabSelected="1" workbookViewId="0">
      <pane xSplit="2" ySplit="9" topLeftCell="BN14" activePane="bottomRight" state="frozen"/>
      <selection activeCell="C47" sqref="C47"/>
      <selection pane="topRight" activeCell="C47" sqref="C47"/>
      <selection pane="bottomLeft" activeCell="C47" sqref="C47"/>
      <selection pane="bottomRight" activeCell="B3" sqref="B3:BR3"/>
    </sheetView>
  </sheetViews>
  <sheetFormatPr defaultColWidth="9.140625" defaultRowHeight="21"/>
  <cols>
    <col min="1" max="1" width="4.5703125" style="2" customWidth="1"/>
    <col min="2" max="2" width="57" style="2" customWidth="1"/>
    <col min="3" max="70" width="17.7109375" style="2" customWidth="1"/>
    <col min="71" max="71" width="3.7109375" style="2" customWidth="1"/>
    <col min="72" max="72" width="3.42578125" style="2" customWidth="1"/>
    <col min="73" max="73" width="16.7109375" style="2" bestFit="1" customWidth="1"/>
    <col min="74" max="16384" width="9.140625" style="2"/>
  </cols>
  <sheetData>
    <row r="1" spans="2:73" ht="25.5"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</row>
    <row r="2" spans="2:73">
      <c r="B2" s="3" t="s">
        <v>1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</row>
    <row r="3" spans="2:73">
      <c r="B3" s="3" t="s">
        <v>2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</row>
    <row r="4" spans="2:73"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</row>
    <row r="5" spans="2:73" ht="22.5">
      <c r="B5" s="3" t="s">
        <v>3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U5" s="5"/>
    </row>
    <row r="6" spans="2:73">
      <c r="B6" s="6" t="s">
        <v>4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</row>
    <row r="7" spans="2:73" ht="21.75" thickBot="1">
      <c r="B7" s="7"/>
      <c r="C7" s="7"/>
      <c r="D7" s="7"/>
      <c r="E7" s="7"/>
      <c r="F7" s="8" t="s">
        <v>5</v>
      </c>
      <c r="G7" s="8"/>
      <c r="H7" s="8"/>
      <c r="I7" s="8"/>
      <c r="J7" s="8"/>
      <c r="K7" s="8"/>
      <c r="L7" s="8"/>
      <c r="M7" s="8"/>
      <c r="N7" s="8"/>
      <c r="O7" s="7"/>
      <c r="P7" s="7"/>
      <c r="Q7" s="7"/>
      <c r="R7" s="8" t="s">
        <v>5</v>
      </c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7"/>
      <c r="AZ7" s="7"/>
      <c r="BA7" s="7"/>
      <c r="BB7" s="8" t="s">
        <v>5</v>
      </c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7"/>
      <c r="BP7" s="7"/>
      <c r="BQ7" s="7"/>
      <c r="BR7" s="8" t="s">
        <v>5</v>
      </c>
    </row>
    <row r="8" spans="2:73">
      <c r="B8" s="9" t="s">
        <v>6</v>
      </c>
      <c r="C8" s="10" t="s">
        <v>7</v>
      </c>
      <c r="D8" s="11"/>
      <c r="E8" s="11"/>
      <c r="F8" s="12"/>
      <c r="G8" s="10" t="s">
        <v>8</v>
      </c>
      <c r="H8" s="11"/>
      <c r="I8" s="11"/>
      <c r="J8" s="12"/>
      <c r="K8" s="10" t="s">
        <v>9</v>
      </c>
      <c r="L8" s="11"/>
      <c r="M8" s="11"/>
      <c r="N8" s="12"/>
      <c r="O8" s="10" t="s">
        <v>10</v>
      </c>
      <c r="P8" s="11"/>
      <c r="Q8" s="11"/>
      <c r="R8" s="12"/>
      <c r="S8" s="10" t="s">
        <v>11</v>
      </c>
      <c r="T8" s="11"/>
      <c r="U8" s="11"/>
      <c r="V8" s="12"/>
      <c r="W8" s="10" t="s">
        <v>12</v>
      </c>
      <c r="X8" s="11"/>
      <c r="Y8" s="11"/>
      <c r="Z8" s="12"/>
      <c r="AA8" s="10" t="s">
        <v>13</v>
      </c>
      <c r="AB8" s="11"/>
      <c r="AC8" s="11"/>
      <c r="AD8" s="12"/>
      <c r="AE8" s="10" t="s">
        <v>14</v>
      </c>
      <c r="AF8" s="11"/>
      <c r="AG8" s="11"/>
      <c r="AH8" s="12"/>
      <c r="AI8" s="10" t="s">
        <v>15</v>
      </c>
      <c r="AJ8" s="11"/>
      <c r="AK8" s="11"/>
      <c r="AL8" s="12"/>
      <c r="AM8" s="10" t="s">
        <v>16</v>
      </c>
      <c r="AN8" s="11"/>
      <c r="AO8" s="11"/>
      <c r="AP8" s="12"/>
      <c r="AQ8" s="10" t="s">
        <v>17</v>
      </c>
      <c r="AR8" s="11"/>
      <c r="AS8" s="11"/>
      <c r="AT8" s="12"/>
      <c r="AU8" s="10" t="s">
        <v>18</v>
      </c>
      <c r="AV8" s="11"/>
      <c r="AW8" s="11"/>
      <c r="AX8" s="12"/>
      <c r="AY8" s="10" t="s">
        <v>19</v>
      </c>
      <c r="AZ8" s="11"/>
      <c r="BA8" s="11"/>
      <c r="BB8" s="12"/>
      <c r="BC8" s="10" t="s">
        <v>20</v>
      </c>
      <c r="BD8" s="11"/>
      <c r="BE8" s="11"/>
      <c r="BF8" s="12"/>
      <c r="BG8" s="10" t="s">
        <v>21</v>
      </c>
      <c r="BH8" s="11"/>
      <c r="BI8" s="11"/>
      <c r="BJ8" s="12"/>
      <c r="BK8" s="10" t="s">
        <v>22</v>
      </c>
      <c r="BL8" s="11"/>
      <c r="BM8" s="11"/>
      <c r="BN8" s="12"/>
      <c r="BO8" s="10" t="s">
        <v>23</v>
      </c>
      <c r="BP8" s="11"/>
      <c r="BQ8" s="11"/>
      <c r="BR8" s="12"/>
    </row>
    <row r="9" spans="2:73" ht="63">
      <c r="B9" s="13"/>
      <c r="C9" s="14" t="str">
        <f>"For the Quarter ended " &amp;[1]INDEX!$C$1</f>
        <v>For the Quarter ended 31.12.2017</v>
      </c>
      <c r="D9" s="15" t="str">
        <f>"Upto the Quarter ended " &amp;[1]INDEX!$C$1</f>
        <v>Upto the Quarter ended 31.12.2017</v>
      </c>
      <c r="E9" s="15" t="str">
        <f>"For the Quarter ended " &amp;[1]INDEX!$E$1</f>
        <v>For the Quarter ended 31.12.2016</v>
      </c>
      <c r="F9" s="16" t="str">
        <f>"Upto the Quarter ended " &amp;[1]INDEX!$E$1</f>
        <v>Upto the Quarter ended 31.12.2016</v>
      </c>
      <c r="G9" s="14" t="str">
        <f>"For the Quarter ended " &amp;[1]INDEX!$C$1</f>
        <v>For the Quarter ended 31.12.2017</v>
      </c>
      <c r="H9" s="15" t="str">
        <f>"Upto the Quarter ended " &amp;[1]INDEX!$C$1</f>
        <v>Upto the Quarter ended 31.12.2017</v>
      </c>
      <c r="I9" s="15" t="str">
        <f>"For the Quarter ended " &amp;[1]INDEX!$E$1</f>
        <v>For the Quarter ended 31.12.2016</v>
      </c>
      <c r="J9" s="16" t="str">
        <f>"Upto the Quarter ended " &amp;[1]INDEX!$E$1</f>
        <v>Upto the Quarter ended 31.12.2016</v>
      </c>
      <c r="K9" s="14" t="str">
        <f>"For the Quarter ended " &amp;[1]INDEX!$C$1</f>
        <v>For the Quarter ended 31.12.2017</v>
      </c>
      <c r="L9" s="15" t="str">
        <f>"Upto the Quarter ended " &amp;[1]INDEX!$C$1</f>
        <v>Upto the Quarter ended 31.12.2017</v>
      </c>
      <c r="M9" s="15" t="str">
        <f>"For the Quarter ended " &amp;[1]INDEX!$E$1</f>
        <v>For the Quarter ended 31.12.2016</v>
      </c>
      <c r="N9" s="16" t="str">
        <f>"Upto the Quarter ended " &amp;[1]INDEX!$E$1</f>
        <v>Upto the Quarter ended 31.12.2016</v>
      </c>
      <c r="O9" s="14" t="str">
        <f>"For the Quarter ended " &amp;[1]INDEX!$C$1</f>
        <v>For the Quarter ended 31.12.2017</v>
      </c>
      <c r="P9" s="15" t="str">
        <f>"Upto the Quarter ended " &amp;[1]INDEX!$C$1</f>
        <v>Upto the Quarter ended 31.12.2017</v>
      </c>
      <c r="Q9" s="15" t="str">
        <f>"For the Quarter ended " &amp;[1]INDEX!$E$1</f>
        <v>For the Quarter ended 31.12.2016</v>
      </c>
      <c r="R9" s="16" t="str">
        <f>"Upto the Quarter ended " &amp;[1]INDEX!$E$1</f>
        <v>Upto the Quarter ended 31.12.2016</v>
      </c>
      <c r="S9" s="14" t="str">
        <f>"For the Quarter ended " &amp;[1]INDEX!$C$1</f>
        <v>For the Quarter ended 31.12.2017</v>
      </c>
      <c r="T9" s="15" t="str">
        <f>"Upto the Quarter ended " &amp;[1]INDEX!$C$1</f>
        <v>Upto the Quarter ended 31.12.2017</v>
      </c>
      <c r="U9" s="15" t="str">
        <f>"For the Quarter ended " &amp;[1]INDEX!$E$1</f>
        <v>For the Quarter ended 31.12.2016</v>
      </c>
      <c r="V9" s="16" t="str">
        <f>"Upto the Quarter ended " &amp;[1]INDEX!$E$1</f>
        <v>Upto the Quarter ended 31.12.2016</v>
      </c>
      <c r="W9" s="14" t="str">
        <f>"For the Quarter ended " &amp;[1]INDEX!$C$1</f>
        <v>For the Quarter ended 31.12.2017</v>
      </c>
      <c r="X9" s="15" t="str">
        <f>"Upto the Quarter ended " &amp;[1]INDEX!$C$1</f>
        <v>Upto the Quarter ended 31.12.2017</v>
      </c>
      <c r="Y9" s="15" t="str">
        <f>"For the Quarter ended " &amp;[1]INDEX!$E$1</f>
        <v>For the Quarter ended 31.12.2016</v>
      </c>
      <c r="Z9" s="16" t="str">
        <f>"Upto the Quarter ended " &amp;[1]INDEX!$E$1</f>
        <v>Upto the Quarter ended 31.12.2016</v>
      </c>
      <c r="AA9" s="14" t="str">
        <f>"For the Quarter ended " &amp;[1]INDEX!$C$1</f>
        <v>For the Quarter ended 31.12.2017</v>
      </c>
      <c r="AB9" s="15" t="str">
        <f>"Upto the Quarter ended " &amp;[1]INDEX!$C$1</f>
        <v>Upto the Quarter ended 31.12.2017</v>
      </c>
      <c r="AC9" s="15" t="str">
        <f>"For the Quarter ended " &amp;[1]INDEX!$E$1</f>
        <v>For the Quarter ended 31.12.2016</v>
      </c>
      <c r="AD9" s="16" t="str">
        <f>"Upto the Quarter ended " &amp;[1]INDEX!$E$1</f>
        <v>Upto the Quarter ended 31.12.2016</v>
      </c>
      <c r="AE9" s="14" t="str">
        <f>"For the Quarter ended " &amp;[1]INDEX!$C$1</f>
        <v>For the Quarter ended 31.12.2017</v>
      </c>
      <c r="AF9" s="15" t="str">
        <f>"Upto the Quarter ended " &amp;[1]INDEX!$C$1</f>
        <v>Upto the Quarter ended 31.12.2017</v>
      </c>
      <c r="AG9" s="15" t="str">
        <f>"For the Quarter ended " &amp;[1]INDEX!$E$1</f>
        <v>For the Quarter ended 31.12.2016</v>
      </c>
      <c r="AH9" s="16" t="str">
        <f>"Upto the Quarter ended " &amp;[1]INDEX!$E$1</f>
        <v>Upto the Quarter ended 31.12.2016</v>
      </c>
      <c r="AI9" s="14" t="str">
        <f>"For the Quarter ended " &amp;[1]INDEX!$C$1</f>
        <v>For the Quarter ended 31.12.2017</v>
      </c>
      <c r="AJ9" s="15" t="str">
        <f>"Upto the Quarter ended " &amp;[1]INDEX!$C$1</f>
        <v>Upto the Quarter ended 31.12.2017</v>
      </c>
      <c r="AK9" s="15" t="str">
        <f>"For the Quarter ended " &amp;[1]INDEX!$E$1</f>
        <v>For the Quarter ended 31.12.2016</v>
      </c>
      <c r="AL9" s="16" t="str">
        <f>"Upto the Quarter ended " &amp;[1]INDEX!$E$1</f>
        <v>Upto the Quarter ended 31.12.2016</v>
      </c>
      <c r="AM9" s="14" t="str">
        <f>"For the Quarter ended " &amp;[1]INDEX!$C$1</f>
        <v>For the Quarter ended 31.12.2017</v>
      </c>
      <c r="AN9" s="15" t="str">
        <f>"Upto the Quarter ended " &amp;[1]INDEX!$C$1</f>
        <v>Upto the Quarter ended 31.12.2017</v>
      </c>
      <c r="AO9" s="15" t="str">
        <f>"For the Quarter ended " &amp;[1]INDEX!$E$1</f>
        <v>For the Quarter ended 31.12.2016</v>
      </c>
      <c r="AP9" s="16" t="str">
        <f>"Upto the Quarter ended " &amp;[1]INDEX!$E$1</f>
        <v>Upto the Quarter ended 31.12.2016</v>
      </c>
      <c r="AQ9" s="14" t="str">
        <f>"For the Quarter ended " &amp;[1]INDEX!$C$1</f>
        <v>For the Quarter ended 31.12.2017</v>
      </c>
      <c r="AR9" s="15" t="str">
        <f>"Upto the Quarter ended " &amp;[1]INDEX!$C$1</f>
        <v>Upto the Quarter ended 31.12.2017</v>
      </c>
      <c r="AS9" s="15" t="str">
        <f>"For the Quarter ended " &amp;[1]INDEX!$E$1</f>
        <v>For the Quarter ended 31.12.2016</v>
      </c>
      <c r="AT9" s="16" t="str">
        <f>"Upto the Quarter ended " &amp;[1]INDEX!$E$1</f>
        <v>Upto the Quarter ended 31.12.2016</v>
      </c>
      <c r="AU9" s="14" t="str">
        <f>"For the Quarter ended " &amp;[1]INDEX!$C$1</f>
        <v>For the Quarter ended 31.12.2017</v>
      </c>
      <c r="AV9" s="15" t="str">
        <f>"Upto the Quarter ended " &amp;[1]INDEX!$C$1</f>
        <v>Upto the Quarter ended 31.12.2017</v>
      </c>
      <c r="AW9" s="15" t="str">
        <f>"For the Quarter ended " &amp;[1]INDEX!$E$1</f>
        <v>For the Quarter ended 31.12.2016</v>
      </c>
      <c r="AX9" s="16" t="str">
        <f>"Upto the Quarter ended " &amp;[1]INDEX!$E$1</f>
        <v>Upto the Quarter ended 31.12.2016</v>
      </c>
      <c r="AY9" s="14" t="str">
        <f>"For the Quarter ended " &amp;[1]INDEX!$C$1</f>
        <v>For the Quarter ended 31.12.2017</v>
      </c>
      <c r="AZ9" s="15" t="str">
        <f>"Upto the Quarter ended " &amp;[1]INDEX!$C$1</f>
        <v>Upto the Quarter ended 31.12.2017</v>
      </c>
      <c r="BA9" s="15" t="str">
        <f>"For the Quarter ended " &amp;[1]INDEX!$E$1</f>
        <v>For the Quarter ended 31.12.2016</v>
      </c>
      <c r="BB9" s="16" t="str">
        <f>"Upto the Quarter ended " &amp;[1]INDEX!$E$1</f>
        <v>Upto the Quarter ended 31.12.2016</v>
      </c>
      <c r="BC9" s="14" t="str">
        <f>"For the Quarter ended " &amp;[1]INDEX!$C$1</f>
        <v>For the Quarter ended 31.12.2017</v>
      </c>
      <c r="BD9" s="15" t="str">
        <f>"Upto the Quarter ended " &amp;[1]INDEX!$C$1</f>
        <v>Upto the Quarter ended 31.12.2017</v>
      </c>
      <c r="BE9" s="15" t="str">
        <f>"For the Quarter ended " &amp;[1]INDEX!$E$1</f>
        <v>For the Quarter ended 31.12.2016</v>
      </c>
      <c r="BF9" s="16" t="str">
        <f>"Upto the Quarter ended " &amp;[1]INDEX!$E$1</f>
        <v>Upto the Quarter ended 31.12.2016</v>
      </c>
      <c r="BG9" s="14" t="str">
        <f>"For the Quarter ended " &amp;[1]INDEX!$C$1</f>
        <v>For the Quarter ended 31.12.2017</v>
      </c>
      <c r="BH9" s="15" t="str">
        <f>"Upto the Quarter ended " &amp;[1]INDEX!$C$1</f>
        <v>Upto the Quarter ended 31.12.2017</v>
      </c>
      <c r="BI9" s="15" t="str">
        <f>"For the Quarter ended " &amp;[1]INDEX!$E$1</f>
        <v>For the Quarter ended 31.12.2016</v>
      </c>
      <c r="BJ9" s="16" t="str">
        <f>"Upto the Quarter ended " &amp;[1]INDEX!$E$1</f>
        <v>Upto the Quarter ended 31.12.2016</v>
      </c>
      <c r="BK9" s="14" t="str">
        <f>"For the Quarter ended " &amp;[1]INDEX!$C$1</f>
        <v>For the Quarter ended 31.12.2017</v>
      </c>
      <c r="BL9" s="15" t="str">
        <f>"Upto the Quarter ended " &amp;[1]INDEX!$C$1</f>
        <v>Upto the Quarter ended 31.12.2017</v>
      </c>
      <c r="BM9" s="15" t="str">
        <f>"For the Quarter ended " &amp;[1]INDEX!$E$1</f>
        <v>For the Quarter ended 31.12.2016</v>
      </c>
      <c r="BN9" s="16" t="str">
        <f>"Upto the Quarter ended " &amp;[1]INDEX!$E$1</f>
        <v>Upto the Quarter ended 31.12.2016</v>
      </c>
      <c r="BO9" s="14" t="str">
        <f>"For the Quarter ended " &amp;[1]INDEX!$C$1</f>
        <v>For the Quarter ended 31.12.2017</v>
      </c>
      <c r="BP9" s="15" t="str">
        <f>"Upto the Quarter ended " &amp;[1]INDEX!$C$1</f>
        <v>Upto the Quarter ended 31.12.2017</v>
      </c>
      <c r="BQ9" s="15" t="str">
        <f>"For the Quarter ended " &amp;[1]INDEX!$E$1</f>
        <v>For the Quarter ended 31.12.2016</v>
      </c>
      <c r="BR9" s="16" t="str">
        <f>"Upto the Quarter ended " &amp;[1]INDEX!$E$1</f>
        <v>Upto the Quarter ended 31.12.2016</v>
      </c>
    </row>
    <row r="10" spans="2:73" s="21" customFormat="1">
      <c r="B10" s="17" t="s">
        <v>24</v>
      </c>
      <c r="C10" s="18">
        <v>2059066.0580458995</v>
      </c>
      <c r="D10" s="19">
        <v>6902194.5313873999</v>
      </c>
      <c r="E10" s="19">
        <v>2193785.5661350638</v>
      </c>
      <c r="F10" s="20">
        <v>7004135.3663626639</v>
      </c>
      <c r="G10" s="18">
        <v>345399.58998079994</v>
      </c>
      <c r="H10" s="19">
        <v>1164850.4973648</v>
      </c>
      <c r="I10" s="19">
        <v>343098.79592656798</v>
      </c>
      <c r="J10" s="20">
        <v>1236926.306606468</v>
      </c>
      <c r="K10" s="18">
        <v>103845.54100000003</v>
      </c>
      <c r="L10" s="19">
        <v>352751.35100000002</v>
      </c>
      <c r="M10" s="19">
        <v>219472.05699999997</v>
      </c>
      <c r="N10" s="20">
        <v>652040.11899999995</v>
      </c>
      <c r="O10" s="18">
        <f>G10+K10</f>
        <v>449245.13098079996</v>
      </c>
      <c r="P10" s="18">
        <f t="shared" ref="P10:R12" si="0">H10+L10</f>
        <v>1517601.8483648</v>
      </c>
      <c r="Q10" s="18">
        <f t="shared" si="0"/>
        <v>562570.8529265679</v>
      </c>
      <c r="R10" s="18">
        <f t="shared" si="0"/>
        <v>1888966.425606468</v>
      </c>
      <c r="S10" s="18">
        <v>7278955.4397091027</v>
      </c>
      <c r="T10" s="19">
        <v>20759375.085899603</v>
      </c>
      <c r="U10" s="19">
        <v>6882347.5325929318</v>
      </c>
      <c r="V10" s="20">
        <v>18256103.656743832</v>
      </c>
      <c r="W10" s="18">
        <v>10160523.1033848</v>
      </c>
      <c r="X10" s="19">
        <v>30365324.766671799</v>
      </c>
      <c r="Y10" s="19">
        <v>9081253.5871924721</v>
      </c>
      <c r="Z10" s="20">
        <v>26286495.742353972</v>
      </c>
      <c r="AA10" s="18">
        <f>S10+W10</f>
        <v>17439478.543093905</v>
      </c>
      <c r="AB10" s="19">
        <f>T10+X10</f>
        <v>51124699.852571398</v>
      </c>
      <c r="AC10" s="19">
        <f>U10+Y10</f>
        <v>15963601.119785404</v>
      </c>
      <c r="AD10" s="20">
        <f>V10+Z10</f>
        <v>44542599.3990978</v>
      </c>
      <c r="AE10" s="18">
        <v>11888854.962315939</v>
      </c>
      <c r="AF10" s="19">
        <v>38325589.30642394</v>
      </c>
      <c r="AG10" s="19">
        <v>10727316.441741426</v>
      </c>
      <c r="AH10" s="20">
        <v>33387478.710601024</v>
      </c>
      <c r="AI10" s="18">
        <v>84861.469018750009</v>
      </c>
      <c r="AJ10" s="19">
        <v>418254.3038625</v>
      </c>
      <c r="AK10" s="19">
        <v>92489.370437500009</v>
      </c>
      <c r="AL10" s="20">
        <v>435395.33104000002</v>
      </c>
      <c r="AM10" s="18">
        <v>628381.28599999985</v>
      </c>
      <c r="AN10" s="19">
        <v>1905107.2409999999</v>
      </c>
      <c r="AO10" s="19">
        <v>453175.18899999978</v>
      </c>
      <c r="AP10" s="20">
        <v>2082126.3259999999</v>
      </c>
      <c r="AQ10" s="18">
        <v>-15849.385207781976</v>
      </c>
      <c r="AR10" s="19">
        <v>408127.532406718</v>
      </c>
      <c r="AS10" s="19">
        <v>47007.100496987987</v>
      </c>
      <c r="AT10" s="20">
        <v>518178.02195478801</v>
      </c>
      <c r="AU10" s="18">
        <v>504448.92715739994</v>
      </c>
      <c r="AV10" s="19">
        <v>1710505.2435103999</v>
      </c>
      <c r="AW10" s="19">
        <v>547649.08852126379</v>
      </c>
      <c r="AX10" s="20">
        <v>1684508.1232279639</v>
      </c>
      <c r="AY10" s="18">
        <v>106519.34656981201</v>
      </c>
      <c r="AZ10" s="19">
        <v>359152.86965181201</v>
      </c>
      <c r="BA10" s="19">
        <v>129666.77162870404</v>
      </c>
      <c r="BB10" s="20">
        <v>446886.23310290405</v>
      </c>
      <c r="BC10" s="18">
        <v>836815.0120000001</v>
      </c>
      <c r="BD10" s="19">
        <v>12728289.550000001</v>
      </c>
      <c r="BE10" s="19">
        <v>6059544.2490000008</v>
      </c>
      <c r="BF10" s="20">
        <v>6315864.4460000005</v>
      </c>
      <c r="BG10" s="18">
        <v>732928.53088978771</v>
      </c>
      <c r="BH10" s="19">
        <v>2654798.1676855376</v>
      </c>
      <c r="BI10" s="19">
        <v>862681.36252362002</v>
      </c>
      <c r="BJ10" s="20">
        <v>3323556.09614952</v>
      </c>
      <c r="BK10" s="18">
        <f>AA10+AE10+AI10+AM10+AQ10+AU10+AY10+BC10+BG10</f>
        <v>32206438.69183781</v>
      </c>
      <c r="BL10" s="19">
        <f>AB10+AF10+AJ10+AN10+AR10+AV10+AZ10+BD10+BH10</f>
        <v>109634524.06711228</v>
      </c>
      <c r="BM10" s="19">
        <f>AC10+AG10+AK10+AO10+AS10+AW10+BA10+BE10+BI10</f>
        <v>34883130.693134904</v>
      </c>
      <c r="BN10" s="20">
        <f>AD10+AH10+AL10+AP10+AT10+AX10+BB10+BF10+BJ10</f>
        <v>92736592.687174007</v>
      </c>
      <c r="BO10" s="18">
        <f>C10+O10+BK10</f>
        <v>34714749.880864508</v>
      </c>
      <c r="BP10" s="19">
        <f>D10+P10+BL10</f>
        <v>118054320.44686449</v>
      </c>
      <c r="BQ10" s="19">
        <f>E10+Q10+BM10</f>
        <v>37639487.112196535</v>
      </c>
      <c r="BR10" s="20">
        <f>F10+R10+BN10</f>
        <v>101629694.47914314</v>
      </c>
    </row>
    <row r="11" spans="2:73" s="21" customFormat="1">
      <c r="B11" s="17" t="s">
        <v>25</v>
      </c>
      <c r="C11" s="18">
        <v>83910.812374474015</v>
      </c>
      <c r="D11" s="19">
        <v>763306.29489947401</v>
      </c>
      <c r="E11" s="19">
        <v>436988.17901461211</v>
      </c>
      <c r="F11" s="20">
        <v>1236200.3229242121</v>
      </c>
      <c r="G11" s="18">
        <v>211.70000000000073</v>
      </c>
      <c r="H11" s="19">
        <v>9888.2890000000007</v>
      </c>
      <c r="I11" s="19">
        <v>7192.3829134399984</v>
      </c>
      <c r="J11" s="20">
        <v>13244.441883439998</v>
      </c>
      <c r="K11" s="18">
        <v>192.32200000000012</v>
      </c>
      <c r="L11" s="19">
        <v>21395.330999999998</v>
      </c>
      <c r="M11" s="19">
        <v>12718.804000000004</v>
      </c>
      <c r="N11" s="20">
        <v>43001.357000000004</v>
      </c>
      <c r="O11" s="18">
        <f t="shared" ref="O11:O12" si="1">G11+K11</f>
        <v>404.02200000000084</v>
      </c>
      <c r="P11" s="18">
        <f t="shared" si="0"/>
        <v>31283.62</v>
      </c>
      <c r="Q11" s="18">
        <f t="shared" si="0"/>
        <v>19911.186913440004</v>
      </c>
      <c r="R11" s="18">
        <f t="shared" si="0"/>
        <v>56245.798883440002</v>
      </c>
      <c r="S11" s="18">
        <v>0</v>
      </c>
      <c r="T11" s="19">
        <v>0</v>
      </c>
      <c r="U11" s="19">
        <v>3083.7224394999998</v>
      </c>
      <c r="V11" s="20">
        <v>3134.4422491999999</v>
      </c>
      <c r="W11" s="18">
        <v>0</v>
      </c>
      <c r="X11" s="19">
        <v>2246.723</v>
      </c>
      <c r="Y11" s="19">
        <v>81647.498999999996</v>
      </c>
      <c r="Z11" s="20">
        <v>89745.055999999997</v>
      </c>
      <c r="AA11" s="18">
        <f t="shared" ref="AA11:AD14" si="2">S11+W11</f>
        <v>0</v>
      </c>
      <c r="AB11" s="19">
        <f t="shared" si="2"/>
        <v>2246.723</v>
      </c>
      <c r="AC11" s="19">
        <f t="shared" si="2"/>
        <v>84731.22143949999</v>
      </c>
      <c r="AD11" s="20">
        <f t="shared" si="2"/>
        <v>92879.498249199998</v>
      </c>
      <c r="AE11" s="18">
        <v>0</v>
      </c>
      <c r="AF11" s="19">
        <v>0</v>
      </c>
      <c r="AG11" s="19">
        <v>0</v>
      </c>
      <c r="AH11" s="20">
        <v>0</v>
      </c>
      <c r="AI11" s="18">
        <v>117.790109802</v>
      </c>
      <c r="AJ11" s="19">
        <v>117.790109802</v>
      </c>
      <c r="AK11" s="19">
        <v>0</v>
      </c>
      <c r="AL11" s="20">
        <v>0</v>
      </c>
      <c r="AM11" s="18">
        <v>0</v>
      </c>
      <c r="AN11" s="19">
        <v>0</v>
      </c>
      <c r="AO11" s="19">
        <v>0</v>
      </c>
      <c r="AP11" s="20">
        <v>0</v>
      </c>
      <c r="AQ11" s="18">
        <v>0</v>
      </c>
      <c r="AR11" s="19">
        <v>34670.017</v>
      </c>
      <c r="AS11" s="19">
        <v>1377.4939999999915</v>
      </c>
      <c r="AT11" s="20">
        <v>75499.305999999997</v>
      </c>
      <c r="AU11" s="18">
        <v>25528.246482899995</v>
      </c>
      <c r="AV11" s="19">
        <v>208324.64394539999</v>
      </c>
      <c r="AW11" s="19">
        <v>89119.176814055972</v>
      </c>
      <c r="AX11" s="20">
        <v>310574.76960245596</v>
      </c>
      <c r="AY11" s="18">
        <v>0</v>
      </c>
      <c r="AZ11" s="19">
        <v>0</v>
      </c>
      <c r="BA11" s="19">
        <v>0</v>
      </c>
      <c r="BB11" s="20">
        <v>0</v>
      </c>
      <c r="BC11" s="18">
        <v>0</v>
      </c>
      <c r="BD11" s="19">
        <v>0</v>
      </c>
      <c r="BE11" s="19">
        <v>0</v>
      </c>
      <c r="BF11" s="20">
        <v>0</v>
      </c>
      <c r="BG11" s="18">
        <v>2539.3248657660442</v>
      </c>
      <c r="BH11" s="19">
        <v>486281.60916376603</v>
      </c>
      <c r="BI11" s="19">
        <v>52994.231563680019</v>
      </c>
      <c r="BJ11" s="20">
        <v>208966.92258948</v>
      </c>
      <c r="BK11" s="18">
        <f t="shared" ref="BK11:BN14" si="3">AA11+AE11+AI11+AM11+AQ11+AU11+AY11+BC11+BG11</f>
        <v>28185.36145846804</v>
      </c>
      <c r="BL11" s="19">
        <f t="shared" si="3"/>
        <v>731640.78321896796</v>
      </c>
      <c r="BM11" s="19">
        <f t="shared" si="3"/>
        <v>228222.12381723596</v>
      </c>
      <c r="BN11" s="20">
        <f t="shared" si="3"/>
        <v>687920.49644113588</v>
      </c>
      <c r="BO11" s="18">
        <f t="shared" ref="BO11:BR14" si="4">C11+O11+BK11</f>
        <v>112500.19583294206</v>
      </c>
      <c r="BP11" s="19">
        <f t="shared" si="4"/>
        <v>1526230.698118442</v>
      </c>
      <c r="BQ11" s="19">
        <f t="shared" si="4"/>
        <v>685121.48974528804</v>
      </c>
      <c r="BR11" s="20">
        <f t="shared" si="4"/>
        <v>1980366.6182487879</v>
      </c>
    </row>
    <row r="12" spans="2:73" s="21" customFormat="1">
      <c r="B12" s="17" t="s">
        <v>26</v>
      </c>
      <c r="C12" s="18">
        <v>1132482.9980000001</v>
      </c>
      <c r="D12" s="19">
        <v>2816051.4360000002</v>
      </c>
      <c r="E12" s="19">
        <v>786725.70950200781</v>
      </c>
      <c r="F12" s="20">
        <v>2050186.2833179079</v>
      </c>
      <c r="G12" s="18">
        <v>46359.895000000004</v>
      </c>
      <c r="H12" s="19">
        <v>157643.86600000001</v>
      </c>
      <c r="I12" s="19">
        <v>49200.584619184025</v>
      </c>
      <c r="J12" s="20">
        <v>187864.93478848401</v>
      </c>
      <c r="K12" s="18">
        <v>104297.89699999997</v>
      </c>
      <c r="L12" s="19">
        <v>308355.51299999998</v>
      </c>
      <c r="M12" s="19">
        <v>194671.72500000001</v>
      </c>
      <c r="N12" s="20">
        <v>390197.359</v>
      </c>
      <c r="O12" s="18">
        <f t="shared" si="1"/>
        <v>150657.79199999996</v>
      </c>
      <c r="P12" s="18">
        <f t="shared" si="0"/>
        <v>465999.37899999996</v>
      </c>
      <c r="Q12" s="18">
        <f t="shared" si="0"/>
        <v>243872.30961918403</v>
      </c>
      <c r="R12" s="18">
        <f t="shared" si="0"/>
        <v>578062.29378848406</v>
      </c>
      <c r="S12" s="18">
        <v>1811548.2379999999</v>
      </c>
      <c r="T12" s="19">
        <v>5171132.7659999998</v>
      </c>
      <c r="U12" s="19">
        <v>3891590.0531849992</v>
      </c>
      <c r="V12" s="20">
        <v>4569748.6964759994</v>
      </c>
      <c r="W12" s="18">
        <v>2549238.4030000009</v>
      </c>
      <c r="X12" s="19">
        <v>7608456.6900000004</v>
      </c>
      <c r="Y12" s="19">
        <v>4368145.2820000006</v>
      </c>
      <c r="Z12" s="20">
        <v>5237392.7630000003</v>
      </c>
      <c r="AA12" s="18">
        <f t="shared" si="2"/>
        <v>4360786.6410000008</v>
      </c>
      <c r="AB12" s="19">
        <f t="shared" si="2"/>
        <v>12779589.456</v>
      </c>
      <c r="AC12" s="19">
        <f t="shared" si="2"/>
        <v>8259735.3351849997</v>
      </c>
      <c r="AD12" s="20">
        <f t="shared" si="2"/>
        <v>9807141.4594759997</v>
      </c>
      <c r="AE12" s="18">
        <v>2972213.0710000005</v>
      </c>
      <c r="AF12" s="19">
        <v>10847241.322000001</v>
      </c>
      <c r="AG12" s="19">
        <v>7210722.3900000006</v>
      </c>
      <c r="AH12" s="20">
        <v>8343246.3300000001</v>
      </c>
      <c r="AI12" s="18">
        <v>4242.1440000000002</v>
      </c>
      <c r="AJ12" s="19">
        <v>20911.733</v>
      </c>
      <c r="AK12" s="19">
        <v>4624.0849999999991</v>
      </c>
      <c r="AL12" s="20">
        <v>21764.601999999999</v>
      </c>
      <c r="AM12" s="18">
        <v>31419.063999999998</v>
      </c>
      <c r="AN12" s="19">
        <v>95212.131999999998</v>
      </c>
      <c r="AO12" s="19">
        <v>39217.924000000006</v>
      </c>
      <c r="AP12" s="20">
        <v>104106.31600000001</v>
      </c>
      <c r="AQ12" s="18">
        <v>98660.065000000002</v>
      </c>
      <c r="AR12" s="19">
        <v>373328.68699999998</v>
      </c>
      <c r="AS12" s="19">
        <v>179254.26299999998</v>
      </c>
      <c r="AT12" s="20">
        <v>546185.50199999998</v>
      </c>
      <c r="AU12" s="18">
        <v>105770.761</v>
      </c>
      <c r="AV12" s="19">
        <v>457544.71899999998</v>
      </c>
      <c r="AW12" s="19">
        <v>202344.27759426803</v>
      </c>
      <c r="AX12" s="20">
        <v>530919.91934106802</v>
      </c>
      <c r="AY12" s="18">
        <v>5277.5779999999995</v>
      </c>
      <c r="AZ12" s="19">
        <v>17850.213</v>
      </c>
      <c r="BA12" s="19">
        <v>6435.9570000000003</v>
      </c>
      <c r="BB12" s="20">
        <v>22243.445</v>
      </c>
      <c r="BC12" s="18">
        <v>403234.0959999999</v>
      </c>
      <c r="BD12" s="19">
        <v>7892754.1799999997</v>
      </c>
      <c r="BE12" s="19">
        <v>4715816.0839999998</v>
      </c>
      <c r="BF12" s="20">
        <v>4728632.0939999996</v>
      </c>
      <c r="BG12" s="18">
        <v>71312.913</v>
      </c>
      <c r="BH12" s="19">
        <v>113847.386</v>
      </c>
      <c r="BI12" s="19">
        <v>652747.71012476401</v>
      </c>
      <c r="BJ12" s="20">
        <v>993987.37656136404</v>
      </c>
      <c r="BK12" s="18">
        <f t="shared" si="3"/>
        <v>8052916.3330000015</v>
      </c>
      <c r="BL12" s="19">
        <f t="shared" si="3"/>
        <v>32598279.827999998</v>
      </c>
      <c r="BM12" s="19">
        <f t="shared" si="3"/>
        <v>21270898.025904033</v>
      </c>
      <c r="BN12" s="20">
        <f t="shared" si="3"/>
        <v>25098227.044378433</v>
      </c>
      <c r="BO12" s="18">
        <f t="shared" si="4"/>
        <v>9336057.1230000015</v>
      </c>
      <c r="BP12" s="19">
        <f t="shared" si="4"/>
        <v>35880330.642999999</v>
      </c>
      <c r="BQ12" s="19">
        <f t="shared" si="4"/>
        <v>22301496.045025226</v>
      </c>
      <c r="BR12" s="20">
        <f t="shared" si="4"/>
        <v>27726475.621484824</v>
      </c>
    </row>
    <row r="13" spans="2:73" s="25" customFormat="1">
      <c r="B13" s="22" t="s">
        <v>27</v>
      </c>
      <c r="C13" s="23">
        <f t="shared" ref="C13:BN13" si="5">C10+C11-C12</f>
        <v>1010493.8724203734</v>
      </c>
      <c r="D13" s="24">
        <f t="shared" si="5"/>
        <v>4849449.390286874</v>
      </c>
      <c r="E13" s="24">
        <f t="shared" si="5"/>
        <v>1844048.0356476679</v>
      </c>
      <c r="F13" s="24">
        <f t="shared" si="5"/>
        <v>6190149.4059689688</v>
      </c>
      <c r="G13" s="23">
        <f t="shared" si="5"/>
        <v>299251.39498079993</v>
      </c>
      <c r="H13" s="24">
        <f t="shared" si="5"/>
        <v>1017094.9203648</v>
      </c>
      <c r="I13" s="24">
        <f t="shared" si="5"/>
        <v>301090.59422082396</v>
      </c>
      <c r="J13" s="24">
        <f t="shared" si="5"/>
        <v>1062305.8137014238</v>
      </c>
      <c r="K13" s="23">
        <f t="shared" si="5"/>
        <v>-260.03399999994144</v>
      </c>
      <c r="L13" s="24">
        <f t="shared" si="5"/>
        <v>65791.169000000053</v>
      </c>
      <c r="M13" s="24">
        <f t="shared" si="5"/>
        <v>37519.135999999969</v>
      </c>
      <c r="N13" s="24">
        <f t="shared" si="5"/>
        <v>304844.11699999991</v>
      </c>
      <c r="O13" s="23">
        <f t="shared" si="5"/>
        <v>298991.3609808</v>
      </c>
      <c r="P13" s="24">
        <f t="shared" si="5"/>
        <v>1082886.0893648001</v>
      </c>
      <c r="Q13" s="24">
        <f t="shared" si="5"/>
        <v>338609.7302208239</v>
      </c>
      <c r="R13" s="24">
        <f>R10+R11-R12</f>
        <v>1367149.9307014239</v>
      </c>
      <c r="S13" s="23">
        <f t="shared" ref="S13" si="6">S10+S11-S12</f>
        <v>5467407.2017091028</v>
      </c>
      <c r="T13" s="24">
        <f t="shared" si="5"/>
        <v>15588242.319899604</v>
      </c>
      <c r="U13" s="24">
        <f t="shared" si="5"/>
        <v>2993841.2018474322</v>
      </c>
      <c r="V13" s="24">
        <f t="shared" si="5"/>
        <v>13689489.402517034</v>
      </c>
      <c r="W13" s="23">
        <f t="shared" si="5"/>
        <v>7611284.7003847994</v>
      </c>
      <c r="X13" s="24">
        <f t="shared" si="5"/>
        <v>22759114.799671799</v>
      </c>
      <c r="Y13" s="24">
        <f t="shared" si="5"/>
        <v>4794755.8041924713</v>
      </c>
      <c r="Z13" s="24">
        <f t="shared" si="5"/>
        <v>21138848.035353974</v>
      </c>
      <c r="AA13" s="24">
        <f t="shared" si="5"/>
        <v>13078691.902093904</v>
      </c>
      <c r="AB13" s="24">
        <f t="shared" si="5"/>
        <v>38347357.119571395</v>
      </c>
      <c r="AC13" s="24">
        <f t="shared" si="5"/>
        <v>7788597.0060399035</v>
      </c>
      <c r="AD13" s="24">
        <f t="shared" si="5"/>
        <v>34828337.437871002</v>
      </c>
      <c r="AE13" s="23">
        <f t="shared" si="5"/>
        <v>8916641.8913159389</v>
      </c>
      <c r="AF13" s="24">
        <f t="shared" si="5"/>
        <v>27478347.984423939</v>
      </c>
      <c r="AG13" s="24">
        <f t="shared" si="5"/>
        <v>3516594.0517414249</v>
      </c>
      <c r="AH13" s="24">
        <f t="shared" si="5"/>
        <v>25044232.380601026</v>
      </c>
      <c r="AI13" s="23">
        <f t="shared" si="5"/>
        <v>80737.115128552003</v>
      </c>
      <c r="AJ13" s="24">
        <f t="shared" si="5"/>
        <v>397460.36097230198</v>
      </c>
      <c r="AK13" s="24">
        <f t="shared" si="5"/>
        <v>87865.285437500017</v>
      </c>
      <c r="AL13" s="24">
        <f t="shared" si="5"/>
        <v>413630.72904000001</v>
      </c>
      <c r="AM13" s="23">
        <f t="shared" si="5"/>
        <v>596962.22199999983</v>
      </c>
      <c r="AN13" s="24">
        <f t="shared" si="5"/>
        <v>1809895.1089999999</v>
      </c>
      <c r="AO13" s="24">
        <f t="shared" si="5"/>
        <v>413957.26499999978</v>
      </c>
      <c r="AP13" s="24">
        <f t="shared" si="5"/>
        <v>1978020.0099999998</v>
      </c>
      <c r="AQ13" s="23">
        <f t="shared" si="5"/>
        <v>-114509.45020778198</v>
      </c>
      <c r="AR13" s="24">
        <f t="shared" si="5"/>
        <v>69468.862406718021</v>
      </c>
      <c r="AS13" s="24">
        <f t="shared" si="5"/>
        <v>-130869.668503012</v>
      </c>
      <c r="AT13" s="24">
        <f t="shared" si="5"/>
        <v>47491.825954788015</v>
      </c>
      <c r="AU13" s="23">
        <f t="shared" si="5"/>
        <v>424206.41264029994</v>
      </c>
      <c r="AV13" s="24">
        <f t="shared" si="5"/>
        <v>1461285.1684557998</v>
      </c>
      <c r="AW13" s="24">
        <f t="shared" si="5"/>
        <v>434423.98774105177</v>
      </c>
      <c r="AX13" s="24">
        <f t="shared" si="5"/>
        <v>1464162.9734893518</v>
      </c>
      <c r="AY13" s="23">
        <f t="shared" si="5"/>
        <v>101241.76856981202</v>
      </c>
      <c r="AZ13" s="24">
        <f t="shared" si="5"/>
        <v>341302.65665181202</v>
      </c>
      <c r="BA13" s="24">
        <f t="shared" si="5"/>
        <v>123230.81462870404</v>
      </c>
      <c r="BB13" s="24">
        <f t="shared" si="5"/>
        <v>424642.78810290404</v>
      </c>
      <c r="BC13" s="23">
        <f t="shared" si="5"/>
        <v>433580.9160000002</v>
      </c>
      <c r="BD13" s="24">
        <f t="shared" si="5"/>
        <v>4835535.370000001</v>
      </c>
      <c r="BE13" s="24">
        <f t="shared" si="5"/>
        <v>1343728.165000001</v>
      </c>
      <c r="BF13" s="24">
        <f t="shared" si="5"/>
        <v>1587232.3520000009</v>
      </c>
      <c r="BG13" s="23">
        <f t="shared" si="5"/>
        <v>664154.94275555387</v>
      </c>
      <c r="BH13" s="24">
        <f t="shared" si="5"/>
        <v>3027232.3908493035</v>
      </c>
      <c r="BI13" s="24">
        <f t="shared" si="5"/>
        <v>262927.883962536</v>
      </c>
      <c r="BJ13" s="24">
        <f t="shared" si="5"/>
        <v>2538535.6421776358</v>
      </c>
      <c r="BK13" s="24">
        <f t="shared" si="5"/>
        <v>24181707.720296279</v>
      </c>
      <c r="BL13" s="24">
        <f t="shared" si="5"/>
        <v>77767885.022331253</v>
      </c>
      <c r="BM13" s="24">
        <f t="shared" si="5"/>
        <v>13840454.791048106</v>
      </c>
      <c r="BN13" s="24">
        <f t="shared" si="5"/>
        <v>68326286.139236718</v>
      </c>
      <c r="BO13" s="24">
        <f t="shared" ref="BO13:BR13" si="7">BO10+BO11-BO12</f>
        <v>25491192.95369745</v>
      </c>
      <c r="BP13" s="24">
        <f t="shared" si="7"/>
        <v>83700220.501982927</v>
      </c>
      <c r="BQ13" s="24">
        <f t="shared" si="7"/>
        <v>16023112.556916598</v>
      </c>
      <c r="BR13" s="24">
        <f t="shared" si="7"/>
        <v>75883585.475907117</v>
      </c>
    </row>
    <row r="14" spans="2:73" s="21" customFormat="1" ht="63">
      <c r="B14" s="26" t="s">
        <v>28</v>
      </c>
      <c r="C14" s="18">
        <v>-716777.08199999994</v>
      </c>
      <c r="D14" s="19">
        <v>-670350.00899999996</v>
      </c>
      <c r="E14" s="19">
        <v>133932.11700000003</v>
      </c>
      <c r="F14" s="20">
        <v>295792.47600000002</v>
      </c>
      <c r="G14" s="18">
        <v>-919.59899999999834</v>
      </c>
      <c r="H14" s="19">
        <v>-22605.446</v>
      </c>
      <c r="I14" s="19">
        <v>-25491.165000000001</v>
      </c>
      <c r="J14" s="20">
        <v>-43615.381000000001</v>
      </c>
      <c r="K14" s="18">
        <v>-37779.170000000013</v>
      </c>
      <c r="L14" s="19">
        <v>-239052.948</v>
      </c>
      <c r="M14" s="19">
        <v>-10805.093140000041</v>
      </c>
      <c r="N14" s="20">
        <v>93121.964000000007</v>
      </c>
      <c r="O14" s="18">
        <f t="shared" ref="O14:R14" si="8">G14+K14</f>
        <v>-38698.769000000015</v>
      </c>
      <c r="P14" s="18">
        <f t="shared" si="8"/>
        <v>-261658.394</v>
      </c>
      <c r="Q14" s="18">
        <f t="shared" si="8"/>
        <v>-36296.258140000042</v>
      </c>
      <c r="R14" s="18">
        <f t="shared" si="8"/>
        <v>49506.583000000006</v>
      </c>
      <c r="S14" s="18">
        <v>1236782.9990000001</v>
      </c>
      <c r="T14" s="19">
        <v>949376.45799999998</v>
      </c>
      <c r="U14" s="19">
        <v>-1592315.9680000001</v>
      </c>
      <c r="V14" s="20">
        <v>-2216240.9410000001</v>
      </c>
      <c r="W14" s="18">
        <v>1408264.45</v>
      </c>
      <c r="X14" s="19">
        <v>810133.38399999996</v>
      </c>
      <c r="Y14" s="19">
        <v>-1076990.8020000001</v>
      </c>
      <c r="Z14" s="20">
        <v>109088.126</v>
      </c>
      <c r="AA14" s="18">
        <f t="shared" si="2"/>
        <v>2645047.449</v>
      </c>
      <c r="AB14" s="19">
        <f t="shared" si="2"/>
        <v>1759509.8419999999</v>
      </c>
      <c r="AC14" s="19">
        <f t="shared" si="2"/>
        <v>-2669306.7700000005</v>
      </c>
      <c r="AD14" s="20">
        <f t="shared" si="2"/>
        <v>-2107152.8149999999</v>
      </c>
      <c r="AE14" s="18">
        <v>2700023.92</v>
      </c>
      <c r="AF14" s="19">
        <v>-43042.199000000001</v>
      </c>
      <c r="AG14" s="19">
        <v>-3307435.034</v>
      </c>
      <c r="AH14" s="20">
        <v>-2033651.47</v>
      </c>
      <c r="AI14" s="18">
        <v>-3564.0870000000004</v>
      </c>
      <c r="AJ14" s="19">
        <v>-8085.1850000000004</v>
      </c>
      <c r="AK14" s="19">
        <v>2515.5930000000008</v>
      </c>
      <c r="AL14" s="20">
        <v>54050.828999999998</v>
      </c>
      <c r="AM14" s="18">
        <v>91502.479000000007</v>
      </c>
      <c r="AN14" s="19">
        <v>-84062.45</v>
      </c>
      <c r="AO14" s="19">
        <v>-134564.641</v>
      </c>
      <c r="AP14" s="20">
        <v>113081.281</v>
      </c>
      <c r="AQ14" s="18">
        <v>8180.1080000000002</v>
      </c>
      <c r="AR14" s="19">
        <v>10988.518</v>
      </c>
      <c r="AS14" s="19">
        <v>-19066.871999999999</v>
      </c>
      <c r="AT14" s="20">
        <v>-24314.651999999998</v>
      </c>
      <c r="AU14" s="18">
        <v>-5108.7890000000007</v>
      </c>
      <c r="AV14" s="19">
        <v>-1438.902</v>
      </c>
      <c r="AW14" s="19">
        <v>9812.7030000000013</v>
      </c>
      <c r="AX14" s="20">
        <v>-26404.781999999999</v>
      </c>
      <c r="AY14" s="18">
        <v>-10994.522999999997</v>
      </c>
      <c r="AZ14" s="19">
        <v>-41670.065999999999</v>
      </c>
      <c r="BA14" s="19">
        <v>-4809.5370000000012</v>
      </c>
      <c r="BB14" s="20">
        <v>-11843.924000000001</v>
      </c>
      <c r="BC14" s="18">
        <v>-2623926.1135</v>
      </c>
      <c r="BD14" s="19">
        <v>-544700.98049999995</v>
      </c>
      <c r="BE14" s="19">
        <v>621597.77100000007</v>
      </c>
      <c r="BF14" s="20">
        <v>614690.59400000004</v>
      </c>
      <c r="BG14" s="18">
        <v>710613.52899999998</v>
      </c>
      <c r="BH14" s="19">
        <v>754348.37399999995</v>
      </c>
      <c r="BI14" s="19">
        <v>-387619.92700000003</v>
      </c>
      <c r="BJ14" s="20">
        <v>168127.48699999999</v>
      </c>
      <c r="BK14" s="18">
        <f t="shared" si="3"/>
        <v>3511773.9725000001</v>
      </c>
      <c r="BL14" s="19">
        <f t="shared" si="3"/>
        <v>1801846.9514999997</v>
      </c>
      <c r="BM14" s="19">
        <f t="shared" si="3"/>
        <v>-5888876.7140000006</v>
      </c>
      <c r="BN14" s="20">
        <f t="shared" si="3"/>
        <v>-3253417.452</v>
      </c>
      <c r="BO14" s="18">
        <f t="shared" si="4"/>
        <v>2756298.1215000004</v>
      </c>
      <c r="BP14" s="19">
        <f t="shared" si="4"/>
        <v>869838.5484999998</v>
      </c>
      <c r="BQ14" s="19">
        <f t="shared" si="4"/>
        <v>-5791240.8551400006</v>
      </c>
      <c r="BR14" s="20">
        <f t="shared" si="4"/>
        <v>-2908118.3930000002</v>
      </c>
    </row>
    <row r="15" spans="2:73" s="25" customFormat="1" ht="21.75" thickBot="1">
      <c r="B15" s="27" t="s">
        <v>29</v>
      </c>
      <c r="C15" s="23">
        <f t="shared" ref="C15:N15" si="9">C13-C14</f>
        <v>1727270.9544203733</v>
      </c>
      <c r="D15" s="24">
        <f t="shared" si="9"/>
        <v>5519799.3992868736</v>
      </c>
      <c r="E15" s="24">
        <f t="shared" si="9"/>
        <v>1710115.9186476679</v>
      </c>
      <c r="F15" s="28">
        <f t="shared" si="9"/>
        <v>5894356.929968969</v>
      </c>
      <c r="G15" s="23">
        <f t="shared" si="9"/>
        <v>300170.99398079992</v>
      </c>
      <c r="H15" s="24">
        <f t="shared" si="9"/>
        <v>1039700.3663648</v>
      </c>
      <c r="I15" s="24">
        <f t="shared" si="9"/>
        <v>326581.75922082394</v>
      </c>
      <c r="J15" s="28">
        <f t="shared" si="9"/>
        <v>1105921.1947014239</v>
      </c>
      <c r="K15" s="23">
        <f t="shared" si="9"/>
        <v>37519.136000000071</v>
      </c>
      <c r="L15" s="24">
        <f t="shared" si="9"/>
        <v>304844.11700000009</v>
      </c>
      <c r="M15" s="24">
        <f t="shared" si="9"/>
        <v>48324.22914000001</v>
      </c>
      <c r="N15" s="28">
        <f t="shared" si="9"/>
        <v>211722.1529999999</v>
      </c>
      <c r="O15" s="23">
        <f>O13-O14</f>
        <v>337690.12998080003</v>
      </c>
      <c r="P15" s="24">
        <f>P13-P14+1</f>
        <v>1344545.4833648002</v>
      </c>
      <c r="Q15" s="24">
        <f>(Q13-Q14)</f>
        <v>374905.98836082395</v>
      </c>
      <c r="R15" s="28">
        <f t="shared" ref="R15:U15" si="10">R13-R14</f>
        <v>1317643.3477014238</v>
      </c>
      <c r="S15" s="23">
        <f t="shared" si="10"/>
        <v>4230624.202709103</v>
      </c>
      <c r="T15" s="24">
        <f t="shared" si="10"/>
        <v>14638865.861899603</v>
      </c>
      <c r="U15" s="24">
        <f t="shared" si="10"/>
        <v>4586157.1698474325</v>
      </c>
      <c r="V15" s="28">
        <f>(V13-V14)</f>
        <v>15905730.343517033</v>
      </c>
      <c r="W15" s="23">
        <f t="shared" ref="W15:Y15" si="11">W13-W14</f>
        <v>6203020.2503847992</v>
      </c>
      <c r="X15" s="24">
        <f t="shared" si="11"/>
        <v>21948981.415671799</v>
      </c>
      <c r="Y15" s="24">
        <f t="shared" si="11"/>
        <v>5871746.6061924715</v>
      </c>
      <c r="Z15" s="28">
        <f>(Z13-Z14)</f>
        <v>21029759.909353975</v>
      </c>
      <c r="AA15" s="23">
        <f t="shared" ref="AA15:AG15" si="12">AA13-AA14</f>
        <v>10433644.453093905</v>
      </c>
      <c r="AB15" s="24">
        <f t="shared" si="12"/>
        <v>36587847.277571395</v>
      </c>
      <c r="AC15" s="24">
        <f t="shared" si="12"/>
        <v>10457903.776039904</v>
      </c>
      <c r="AD15" s="28">
        <f t="shared" si="12"/>
        <v>36935490.252870999</v>
      </c>
      <c r="AE15" s="23">
        <f t="shared" si="12"/>
        <v>6216617.971315939</v>
      </c>
      <c r="AF15" s="24">
        <f t="shared" si="12"/>
        <v>27521390.18342394</v>
      </c>
      <c r="AG15" s="24">
        <f t="shared" si="12"/>
        <v>6824029.0857414249</v>
      </c>
      <c r="AH15" s="28">
        <f>(AH13-AH14)</f>
        <v>27077883.850601025</v>
      </c>
      <c r="AI15" s="23">
        <f t="shared" ref="AI15:AK15" si="13">AI13-AI14</f>
        <v>84301.202128552002</v>
      </c>
      <c r="AJ15" s="24">
        <f t="shared" si="13"/>
        <v>405545.54597230197</v>
      </c>
      <c r="AK15" s="24">
        <f t="shared" si="13"/>
        <v>85349.692437500024</v>
      </c>
      <c r="AL15" s="28">
        <f>(AL13-AL14)</f>
        <v>359579.90003999998</v>
      </c>
      <c r="AM15" s="23">
        <f t="shared" ref="AM15:AO15" si="14">AM13-AM14</f>
        <v>505459.74299999984</v>
      </c>
      <c r="AN15" s="24">
        <f t="shared" si="14"/>
        <v>1893957.5589999999</v>
      </c>
      <c r="AO15" s="24">
        <f t="shared" si="14"/>
        <v>548521.90599999973</v>
      </c>
      <c r="AP15" s="28">
        <f>(AP13-AP14)</f>
        <v>1864938.7289999998</v>
      </c>
      <c r="AQ15" s="23">
        <f t="shared" ref="AQ15:AS15" si="15">AQ13-AQ14</f>
        <v>-122689.55820778199</v>
      </c>
      <c r="AR15" s="24">
        <f t="shared" si="15"/>
        <v>58480.344406718024</v>
      </c>
      <c r="AS15" s="24">
        <f t="shared" si="15"/>
        <v>-111802.796503012</v>
      </c>
      <c r="AT15" s="28">
        <f>(AT13-AT14)</f>
        <v>71806.477954788017</v>
      </c>
      <c r="AU15" s="23">
        <f t="shared" ref="AU15:AW15" si="16">AU13-AU14</f>
        <v>429315.20164029993</v>
      </c>
      <c r="AV15" s="24">
        <f t="shared" si="16"/>
        <v>1462724.0704557998</v>
      </c>
      <c r="AW15" s="24">
        <f t="shared" si="16"/>
        <v>424611.28474105179</v>
      </c>
      <c r="AX15" s="28">
        <f>(AX13-AX14)</f>
        <v>1490567.7554893517</v>
      </c>
      <c r="AY15" s="23">
        <f t="shared" ref="AY15:BA15" si="17">AY13-AY14</f>
        <v>112236.29156981202</v>
      </c>
      <c r="AZ15" s="24">
        <f t="shared" si="17"/>
        <v>382972.72265181202</v>
      </c>
      <c r="BA15" s="24">
        <f t="shared" si="17"/>
        <v>128040.35162870404</v>
      </c>
      <c r="BB15" s="28">
        <f>(BB13-BB14)</f>
        <v>436486.71210290404</v>
      </c>
      <c r="BC15" s="23">
        <f t="shared" ref="BC15:BE15" si="18">BC13-BC14</f>
        <v>3057507.0295000002</v>
      </c>
      <c r="BD15" s="24">
        <f t="shared" si="18"/>
        <v>5380236.3505000006</v>
      </c>
      <c r="BE15" s="24">
        <f t="shared" si="18"/>
        <v>722130.3940000009</v>
      </c>
      <c r="BF15" s="28">
        <f>(BF13-BF14)</f>
        <v>972541.75800000085</v>
      </c>
      <c r="BG15" s="23">
        <f t="shared" ref="BG15:BI15" si="19">BG13-BG14</f>
        <v>-46458.586244446109</v>
      </c>
      <c r="BH15" s="24">
        <f t="shared" si="19"/>
        <v>2272884.0168493036</v>
      </c>
      <c r="BI15" s="24">
        <f t="shared" si="19"/>
        <v>650547.81096253602</v>
      </c>
      <c r="BJ15" s="28">
        <f>(BJ13-BJ14)</f>
        <v>2370408.1551776356</v>
      </c>
      <c r="BK15" s="24">
        <f>BK13-BK14</f>
        <v>20669933.747796278</v>
      </c>
      <c r="BL15" s="24">
        <f>BL13-BL14</f>
        <v>75966038.070831254</v>
      </c>
      <c r="BM15" s="24">
        <f t="shared" ref="BM15:BR15" si="20">BM13-BM14</f>
        <v>19729331.505048107</v>
      </c>
      <c r="BN15" s="28">
        <f t="shared" si="20"/>
        <v>71579703.591236725</v>
      </c>
      <c r="BO15" s="23">
        <f t="shared" si="20"/>
        <v>22734894.83219745</v>
      </c>
      <c r="BP15" s="24">
        <f t="shared" si="20"/>
        <v>82830381.953482926</v>
      </c>
      <c r="BQ15" s="24">
        <f t="shared" si="20"/>
        <v>21814353.412056599</v>
      </c>
      <c r="BR15" s="28">
        <f t="shared" si="20"/>
        <v>78791703.868907124</v>
      </c>
    </row>
    <row r="16" spans="2:73">
      <c r="BP16" s="29"/>
    </row>
    <row r="17" spans="2:14">
      <c r="B17" s="30" t="s">
        <v>30</v>
      </c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</row>
  </sheetData>
  <mergeCells count="23">
    <mergeCell ref="BO8:BR8"/>
    <mergeCell ref="AQ8:AT8"/>
    <mergeCell ref="AU8:AX8"/>
    <mergeCell ref="AY8:BB8"/>
    <mergeCell ref="BC8:BF8"/>
    <mergeCell ref="BG8:BJ8"/>
    <mergeCell ref="BK8:BN8"/>
    <mergeCell ref="S8:V8"/>
    <mergeCell ref="W8:Z8"/>
    <mergeCell ref="AA8:AD8"/>
    <mergeCell ref="AE8:AH8"/>
    <mergeCell ref="AI8:AL8"/>
    <mergeCell ref="AM8:AP8"/>
    <mergeCell ref="B1:BR1"/>
    <mergeCell ref="B2:BR2"/>
    <mergeCell ref="B3:BR3"/>
    <mergeCell ref="B5:BR5"/>
    <mergeCell ref="B6:BR6"/>
    <mergeCell ref="B8:B9"/>
    <mergeCell ref="C8:F8"/>
    <mergeCell ref="G8:J8"/>
    <mergeCell ref="K8:N8"/>
    <mergeCell ref="O8:R8"/>
  </mergeCells>
  <pageMargins left="0" right="0" top="2.1653543307086616" bottom="0.74803149606299213" header="0.31496062992125984" footer="0.31496062992125984"/>
  <pageSetup paperSize="8" scale="1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NL-4 PREM SCH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73609</dc:creator>
  <cp:lastModifiedBy>73609</cp:lastModifiedBy>
  <dcterms:created xsi:type="dcterms:W3CDTF">2018-02-28T12:25:37Z</dcterms:created>
  <dcterms:modified xsi:type="dcterms:W3CDTF">2018-02-28T12:25:51Z</dcterms:modified>
</cp:coreProperties>
</file>