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6 COMM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BN21" i="1"/>
  <c r="BM21"/>
  <c r="BL21"/>
  <c r="BK21"/>
  <c r="BJ21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Z21"/>
  <c r="Y21"/>
  <c r="X21"/>
  <c r="W21"/>
  <c r="V21"/>
  <c r="AD21" s="1"/>
  <c r="U21"/>
  <c r="AC21" s="1"/>
  <c r="T21"/>
  <c r="AB21" s="1"/>
  <c r="S21"/>
  <c r="AA21" s="1"/>
  <c r="R21"/>
  <c r="Q21"/>
  <c r="P21"/>
  <c r="O21"/>
  <c r="N21"/>
  <c r="M21"/>
  <c r="L21"/>
  <c r="K21"/>
  <c r="J21"/>
  <c r="I21"/>
  <c r="H21"/>
  <c r="G21"/>
  <c r="F21"/>
  <c r="E21"/>
  <c r="D21"/>
  <c r="C21"/>
  <c r="BR20"/>
  <c r="BQ20"/>
  <c r="BP20"/>
  <c r="BO20"/>
  <c r="AD20"/>
  <c r="AC20"/>
  <c r="AB20"/>
  <c r="AA20"/>
  <c r="BR19"/>
  <c r="BQ19"/>
  <c r="BP19"/>
  <c r="BO19"/>
  <c r="AD19"/>
  <c r="AC19"/>
  <c r="AB19"/>
  <c r="AA19"/>
  <c r="BR18"/>
  <c r="BQ18"/>
  <c r="BP18"/>
  <c r="BO18"/>
  <c r="AD18"/>
  <c r="AC18"/>
  <c r="AB18"/>
  <c r="AA18"/>
  <c r="BR17"/>
  <c r="BQ17"/>
  <c r="BP17"/>
  <c r="BO17"/>
  <c r="AD17"/>
  <c r="AC17"/>
  <c r="AB17"/>
  <c r="AA17"/>
  <c r="BR16"/>
  <c r="BR21" s="1"/>
  <c r="BQ16"/>
  <c r="BQ21" s="1"/>
  <c r="BP16"/>
  <c r="BP21" s="1"/>
  <c r="BO16"/>
  <c r="BO21" s="1"/>
  <c r="AD16"/>
  <c r="AC16"/>
  <c r="AB16"/>
  <c r="AA16"/>
  <c r="BJ14"/>
  <c r="BI14"/>
  <c r="BH14"/>
  <c r="BG14"/>
  <c r="BF14"/>
  <c r="BE14"/>
  <c r="BD14"/>
  <c r="BC14"/>
  <c r="BB14"/>
  <c r="BA14"/>
  <c r="AZ14"/>
  <c r="AY14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Z14"/>
  <c r="Y14"/>
  <c r="X14"/>
  <c r="W14"/>
  <c r="V14"/>
  <c r="U14"/>
  <c r="T14"/>
  <c r="S14"/>
  <c r="N14"/>
  <c r="M14"/>
  <c r="L14"/>
  <c r="K14"/>
  <c r="J14"/>
  <c r="I14"/>
  <c r="H14"/>
  <c r="G14"/>
  <c r="F14"/>
  <c r="E14"/>
  <c r="D14"/>
  <c r="C14"/>
  <c r="AD13"/>
  <c r="BN13" s="1"/>
  <c r="AC13"/>
  <c r="BM13" s="1"/>
  <c r="AB13"/>
  <c r="BL13" s="1"/>
  <c r="AA13"/>
  <c r="BK13" s="1"/>
  <c r="R13"/>
  <c r="Q13"/>
  <c r="P13"/>
  <c r="BP13" s="1"/>
  <c r="O13"/>
  <c r="BO13" s="1"/>
  <c r="AD12"/>
  <c r="BN12" s="1"/>
  <c r="AC12"/>
  <c r="BM12" s="1"/>
  <c r="AB12"/>
  <c r="BL12" s="1"/>
  <c r="AA12"/>
  <c r="BK12" s="1"/>
  <c r="R12"/>
  <c r="Q12"/>
  <c r="P12"/>
  <c r="BP12" s="1"/>
  <c r="O12"/>
  <c r="BO12" s="1"/>
  <c r="AD11"/>
  <c r="BN11" s="1"/>
  <c r="BN14" s="1"/>
  <c r="AC11"/>
  <c r="AC14" s="1"/>
  <c r="AB11"/>
  <c r="AB14" s="1"/>
  <c r="AA11"/>
  <c r="AA14" s="1"/>
  <c r="R11"/>
  <c r="R14" s="1"/>
  <c r="Q11"/>
  <c r="Q14" s="1"/>
  <c r="P11"/>
  <c r="P14" s="1"/>
  <c r="O11"/>
  <c r="O14" s="1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6"/>
  <c r="B2"/>
  <c r="BR13" l="1"/>
  <c r="BQ12"/>
  <c r="BR12"/>
  <c r="BQ13"/>
  <c r="BR11"/>
  <c r="BR14" s="1"/>
  <c r="AD14"/>
  <c r="BQ11"/>
  <c r="BQ14" s="1"/>
  <c r="BL11"/>
  <c r="BL14" s="1"/>
  <c r="BP11"/>
  <c r="BP14" s="1"/>
  <c r="BM11"/>
  <c r="BM14" s="1"/>
  <c r="BK11"/>
  <c r="BK14" s="1"/>
  <c r="BO11" l="1"/>
  <c r="BO14" s="1"/>
</calcChain>
</file>

<file path=xl/sharedStrings.xml><?xml version="1.0" encoding="utf-8"?>
<sst xmlns="http://schemas.openxmlformats.org/spreadsheetml/2006/main" count="38" uniqueCount="35">
  <si>
    <t>NATIONAL INSURANCE COMPANY LIMITED</t>
  </si>
  <si>
    <t>CIN: U10200WB1906GOI001713</t>
  </si>
  <si>
    <t>FORM NL-6 COMMISSION SCHEDULE</t>
  </si>
  <si>
    <t>(IN Rs. '000)</t>
  </si>
  <si>
    <t>PARTICULARS</t>
  </si>
  <si>
    <t>FIRE BUSINESS</t>
  </si>
  <si>
    <t>MARINE CARGO</t>
  </si>
  <si>
    <t>MARINE HULL</t>
  </si>
  <si>
    <t>MARINE TOTAL</t>
  </si>
  <si>
    <t>MOTOR OD</t>
  </si>
  <si>
    <t>MOTOR TP</t>
  </si>
  <si>
    <t>TOTAL MOTOR</t>
  </si>
  <si>
    <t>HEALTH</t>
  </si>
  <si>
    <t>PUBLIC LIABILITY</t>
  </si>
  <si>
    <t>PERSONAL ACCIDENT</t>
  </si>
  <si>
    <t>AVIATION</t>
  </si>
  <si>
    <t>ENGINEERING</t>
  </si>
  <si>
    <t>EMPLOYERS LIABILITY</t>
  </si>
  <si>
    <t>RNTB</t>
  </si>
  <si>
    <t>MISC OTHERS</t>
  </si>
  <si>
    <t>MISCELLANEOUS TOTAL</t>
  </si>
  <si>
    <t>TOTAL BUSINESS</t>
  </si>
  <si>
    <t>COMMISSION</t>
  </si>
  <si>
    <t>Direct</t>
  </si>
  <si>
    <t>Add - Reinsurance accepted</t>
  </si>
  <si>
    <t>Less - Commission on Reinsurance ceded</t>
  </si>
  <si>
    <t>NET COMMISSION</t>
  </si>
  <si>
    <t>Break-up of the expenses (Gross) incurred to procure business is indicated below:</t>
  </si>
  <si>
    <t>Agents</t>
  </si>
  <si>
    <t>Brokers</t>
  </si>
  <si>
    <t>Corporate Agency</t>
  </si>
  <si>
    <t>Referral</t>
  </si>
  <si>
    <t>Others (pl. specify)</t>
  </si>
  <si>
    <t>TOTAL</t>
  </si>
  <si>
    <t>Note: The profit/ commission, if any, are to be combined with the Re-insurance accepted or Re-insurance ceded figures.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</si>
</sst>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0" xfId="0" applyFont="1" applyFill="1"/>
    <xf numFmtId="0" fontId="2" fillId="0" borderId="5" xfId="0" applyFont="1" applyFill="1" applyBorder="1"/>
    <xf numFmtId="1" fontId="2" fillId="0" borderId="6" xfId="0" applyNumberFormat="1" applyFont="1" applyFill="1" applyBorder="1"/>
    <xf numFmtId="1" fontId="2" fillId="0" borderId="7" xfId="0" applyNumberFormat="1" applyFont="1" applyFill="1" applyBorder="1"/>
    <xf numFmtId="1" fontId="2" fillId="0" borderId="8" xfId="0" applyNumberFormat="1" applyFont="1" applyFill="1" applyBorder="1"/>
    <xf numFmtId="0" fontId="6" fillId="0" borderId="9" xfId="0" applyFont="1" applyFill="1" applyBorder="1"/>
    <xf numFmtId="1" fontId="6" fillId="0" borderId="10" xfId="0" applyNumberFormat="1" applyFont="1" applyFill="1" applyBorder="1"/>
    <xf numFmtId="1" fontId="6" fillId="0" borderId="11" xfId="0" applyNumberFormat="1" applyFont="1" applyFill="1" applyBorder="1"/>
    <xf numFmtId="1" fontId="6" fillId="0" borderId="12" xfId="0" applyNumberFormat="1" applyFont="1" applyFill="1" applyBorder="1"/>
    <xf numFmtId="0" fontId="6" fillId="0" borderId="0" xfId="0" applyFont="1" applyFill="1"/>
    <xf numFmtId="0" fontId="6" fillId="0" borderId="13" xfId="0" applyFont="1" applyFill="1" applyBorder="1" applyAlignment="1">
      <alignment horizontal="left"/>
    </xf>
    <xf numFmtId="0" fontId="2" fillId="0" borderId="1" xfId="0" applyFont="1" applyFill="1" applyBorder="1"/>
    <xf numFmtId="1" fontId="2" fillId="0" borderId="2" xfId="0" applyNumberFormat="1" applyFont="1" applyFill="1" applyBorder="1"/>
    <xf numFmtId="1" fontId="2" fillId="0" borderId="3" xfId="0" applyNumberFormat="1" applyFont="1" applyFill="1" applyBorder="1"/>
    <xf numFmtId="1" fontId="2" fillId="0" borderId="14" xfId="0" applyNumberFormat="1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1" fontId="2" fillId="0" borderId="15" xfId="0" applyNumberFormat="1" applyFont="1" applyFill="1" applyBorder="1"/>
    <xf numFmtId="1" fontId="6" fillId="0" borderId="16" xfId="0" applyNumberFormat="1" applyFont="1" applyFill="1" applyBorder="1"/>
    <xf numFmtId="0" fontId="6" fillId="0" borderId="10" xfId="0" applyFont="1" applyFill="1" applyBorder="1"/>
    <xf numFmtId="0" fontId="6" fillId="0" borderId="11" xfId="0" applyFont="1" applyFill="1" applyBorder="1"/>
    <xf numFmtId="1" fontId="2" fillId="0" borderId="0" xfId="0" applyNumberFormat="1" applyFont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31.12.2017</v>
          </cell>
          <cell r="D1" t="str">
            <v>31st December 2017</v>
          </cell>
          <cell r="E1" t="str">
            <v>31.12.2016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7">
    <tabColor rgb="FF92D050"/>
  </sheetPr>
  <dimension ref="A1:CL24"/>
  <sheetViews>
    <sheetView showGridLines="0" showZeros="0" tabSelected="1" workbookViewId="0">
      <pane xSplit="2" ySplit="8" topLeftCell="BM9" activePane="bottomRight" state="frozen"/>
      <selection activeCell="C47" sqref="C47"/>
      <selection pane="topRight" activeCell="C47" sqref="C47"/>
      <selection pane="bottomLeft" activeCell="C47" sqref="C47"/>
      <selection pane="bottomRight" activeCell="B3" sqref="B3:BR3"/>
    </sheetView>
  </sheetViews>
  <sheetFormatPr defaultColWidth="0" defaultRowHeight="21" customHeight="1" zeroHeight="1"/>
  <cols>
    <col min="1" max="1" width="5.5703125" style="2" customWidth="1"/>
    <col min="2" max="2" width="57" style="2" customWidth="1"/>
    <col min="3" max="70" width="17.7109375" style="2" customWidth="1"/>
    <col min="71" max="72" width="9.140625" style="2" customWidth="1"/>
    <col min="73" max="73" width="16.7109375" style="2" bestFit="1" customWidth="1"/>
    <col min="74" max="90" width="0" style="2" hidden="1" customWidth="1"/>
    <col min="91" max="16384" width="9.140625" style="2" hidden="1"/>
  </cols>
  <sheetData>
    <row r="1" spans="2:7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2:73">
      <c r="B2" s="3" t="str">
        <f>[1]INDEX!$A$4</f>
        <v>Registration No. 58 and Date of Renewal of Registration with IRDA - 18/01/2018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3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3" ht="22.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U4" s="5"/>
    </row>
    <row r="5" spans="2:73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3">
      <c r="B6" s="3" t="str">
        <f>"Commission for the period ended " &amp;[1]INDEX!D1</f>
        <v>Commission for the period ended 31st December 2017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3" ht="21.75" thickBot="1">
      <c r="F7" s="6" t="s">
        <v>3</v>
      </c>
      <c r="G7" s="6"/>
      <c r="H7" s="6"/>
      <c r="I7" s="6"/>
      <c r="J7" s="6"/>
      <c r="K7" s="6"/>
      <c r="L7" s="6"/>
      <c r="M7" s="6"/>
      <c r="N7" s="6"/>
      <c r="R7" s="6" t="s">
        <v>3</v>
      </c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N7" s="6" t="s">
        <v>3</v>
      </c>
      <c r="BR7" s="6" t="s">
        <v>3</v>
      </c>
    </row>
    <row r="8" spans="2:73">
      <c r="B8" s="7" t="s">
        <v>4</v>
      </c>
      <c r="C8" s="8" t="s">
        <v>5</v>
      </c>
      <c r="D8" s="9"/>
      <c r="E8" s="9"/>
      <c r="F8" s="10"/>
      <c r="G8" s="8" t="s">
        <v>6</v>
      </c>
      <c r="H8" s="9"/>
      <c r="I8" s="9"/>
      <c r="J8" s="10"/>
      <c r="K8" s="8" t="s">
        <v>7</v>
      </c>
      <c r="L8" s="9"/>
      <c r="M8" s="9"/>
      <c r="N8" s="10"/>
      <c r="O8" s="8" t="s">
        <v>8</v>
      </c>
      <c r="P8" s="9"/>
      <c r="Q8" s="9"/>
      <c r="R8" s="10"/>
      <c r="S8" s="8" t="s">
        <v>9</v>
      </c>
      <c r="T8" s="9"/>
      <c r="U8" s="9"/>
      <c r="V8" s="10"/>
      <c r="W8" s="8" t="s">
        <v>10</v>
      </c>
      <c r="X8" s="9"/>
      <c r="Y8" s="9"/>
      <c r="Z8" s="10"/>
      <c r="AA8" s="8" t="s">
        <v>11</v>
      </c>
      <c r="AB8" s="9"/>
      <c r="AC8" s="9"/>
      <c r="AD8" s="10"/>
      <c r="AE8" s="8" t="s">
        <v>12</v>
      </c>
      <c r="AF8" s="9"/>
      <c r="AG8" s="9"/>
      <c r="AH8" s="10"/>
      <c r="AI8" s="8" t="s">
        <v>13</v>
      </c>
      <c r="AJ8" s="9"/>
      <c r="AK8" s="9"/>
      <c r="AL8" s="10"/>
      <c r="AM8" s="8" t="s">
        <v>14</v>
      </c>
      <c r="AN8" s="9"/>
      <c r="AO8" s="9"/>
      <c r="AP8" s="10"/>
      <c r="AQ8" s="8" t="s">
        <v>15</v>
      </c>
      <c r="AR8" s="9"/>
      <c r="AS8" s="9"/>
      <c r="AT8" s="10"/>
      <c r="AU8" s="8" t="s">
        <v>16</v>
      </c>
      <c r="AV8" s="9"/>
      <c r="AW8" s="9"/>
      <c r="AX8" s="10"/>
      <c r="AY8" s="8" t="s">
        <v>17</v>
      </c>
      <c r="AZ8" s="9"/>
      <c r="BA8" s="9"/>
      <c r="BB8" s="10"/>
      <c r="BC8" s="8" t="s">
        <v>18</v>
      </c>
      <c r="BD8" s="9"/>
      <c r="BE8" s="9"/>
      <c r="BF8" s="10"/>
      <c r="BG8" s="8" t="s">
        <v>19</v>
      </c>
      <c r="BH8" s="9"/>
      <c r="BI8" s="9"/>
      <c r="BJ8" s="10"/>
      <c r="BK8" s="8" t="s">
        <v>20</v>
      </c>
      <c r="BL8" s="9"/>
      <c r="BM8" s="9"/>
      <c r="BN8" s="10"/>
      <c r="BO8" s="8" t="s">
        <v>21</v>
      </c>
      <c r="BP8" s="9"/>
      <c r="BQ8" s="9"/>
      <c r="BR8" s="10"/>
    </row>
    <row r="9" spans="2:73" ht="63">
      <c r="B9" s="11"/>
      <c r="C9" s="12" t="str">
        <f>"For the Quarter ended " &amp;[1]INDEX!$C$1</f>
        <v>For the Quarter ended 31.12.2017</v>
      </c>
      <c r="D9" s="13" t="str">
        <f>"Upto the Quarter ended " &amp;[1]INDEX!$C$1</f>
        <v>Upto the Quarter ended 31.12.2017</v>
      </c>
      <c r="E9" s="13" t="str">
        <f>"For the Quarter ended " &amp;[1]INDEX!$E$1</f>
        <v>For the Quarter ended 31.12.2016</v>
      </c>
      <c r="F9" s="14" t="str">
        <f>"Upto the Quarter ended " &amp;[1]INDEX!$E$1</f>
        <v>Upto the Quarter ended 31.12.2016</v>
      </c>
      <c r="G9" s="12" t="str">
        <f>"For the Quarter ended " &amp;[1]INDEX!$C$1</f>
        <v>For the Quarter ended 31.12.2017</v>
      </c>
      <c r="H9" s="13" t="str">
        <f>"Upto the Quarter ended " &amp;[1]INDEX!$C$1</f>
        <v>Upto the Quarter ended 31.12.2017</v>
      </c>
      <c r="I9" s="13" t="str">
        <f>"For the Quarter ended " &amp;[1]INDEX!$E$1</f>
        <v>For the Quarter ended 31.12.2016</v>
      </c>
      <c r="J9" s="14" t="str">
        <f>"Upto the Quarter ended " &amp;[1]INDEX!$E$1</f>
        <v>Upto the Quarter ended 31.12.2016</v>
      </c>
      <c r="K9" s="12" t="str">
        <f>"For the Quarter ended " &amp;[1]INDEX!$C$1</f>
        <v>For the Quarter ended 31.12.2017</v>
      </c>
      <c r="L9" s="13" t="str">
        <f>"Upto the Quarter ended " &amp;[1]INDEX!$C$1</f>
        <v>Upto the Quarter ended 31.12.2017</v>
      </c>
      <c r="M9" s="13" t="str">
        <f>"For the Quarter ended " &amp;[1]INDEX!$E$1</f>
        <v>For the Quarter ended 31.12.2016</v>
      </c>
      <c r="N9" s="14" t="str">
        <f>"Upto the Quarter ended " &amp;[1]INDEX!$E$1</f>
        <v>Upto the Quarter ended 31.12.2016</v>
      </c>
      <c r="O9" s="12" t="str">
        <f>"For the Quarter ended " &amp;[1]INDEX!$C$1</f>
        <v>For the Quarter ended 31.12.2017</v>
      </c>
      <c r="P9" s="13" t="str">
        <f>"Upto the Quarter ended " &amp;[1]INDEX!$C$1</f>
        <v>Upto the Quarter ended 31.12.2017</v>
      </c>
      <c r="Q9" s="13" t="str">
        <f>"For the Quarter ended " &amp;[1]INDEX!$E$1</f>
        <v>For the Quarter ended 31.12.2016</v>
      </c>
      <c r="R9" s="14" t="str">
        <f>"Upto the Quarter ended " &amp;[1]INDEX!$E$1</f>
        <v>Upto the Quarter ended 31.12.2016</v>
      </c>
      <c r="S9" s="12" t="str">
        <f>"For the Quarter ended " &amp;[1]INDEX!$C$1</f>
        <v>For the Quarter ended 31.12.2017</v>
      </c>
      <c r="T9" s="13" t="str">
        <f>"Upto the Quarter ended " &amp;[1]INDEX!$C$1</f>
        <v>Upto the Quarter ended 31.12.2017</v>
      </c>
      <c r="U9" s="13" t="str">
        <f>"For the Quarter ended " &amp;[1]INDEX!$E$1</f>
        <v>For the Quarter ended 31.12.2016</v>
      </c>
      <c r="V9" s="14" t="str">
        <f>"Upto the Quarter ended " &amp;[1]INDEX!$E$1</f>
        <v>Upto the Quarter ended 31.12.2016</v>
      </c>
      <c r="W9" s="12" t="str">
        <f>"For the Quarter ended " &amp;[1]INDEX!$C$1</f>
        <v>For the Quarter ended 31.12.2017</v>
      </c>
      <c r="X9" s="13" t="str">
        <f>"Upto the Quarter ended " &amp;[1]INDEX!$C$1</f>
        <v>Upto the Quarter ended 31.12.2017</v>
      </c>
      <c r="Y9" s="13" t="str">
        <f>"For the Quarter ended " &amp;[1]INDEX!$E$1</f>
        <v>For the Quarter ended 31.12.2016</v>
      </c>
      <c r="Z9" s="14" t="str">
        <f>"Upto the Quarter ended " &amp;[1]INDEX!$E$1</f>
        <v>Upto the Quarter ended 31.12.2016</v>
      </c>
      <c r="AA9" s="12" t="str">
        <f>"For the Quarter ended " &amp;[1]INDEX!$C$1</f>
        <v>For the Quarter ended 31.12.2017</v>
      </c>
      <c r="AB9" s="13" t="str">
        <f>"Upto the Quarter ended " &amp;[1]INDEX!$C$1</f>
        <v>Upto the Quarter ended 31.12.2017</v>
      </c>
      <c r="AC9" s="13" t="str">
        <f>"For the Quarter ended " &amp;[1]INDEX!$E$1</f>
        <v>For the Quarter ended 31.12.2016</v>
      </c>
      <c r="AD9" s="14" t="str">
        <f>"Upto the Quarter ended " &amp;[1]INDEX!$E$1</f>
        <v>Upto the Quarter ended 31.12.2016</v>
      </c>
      <c r="AE9" s="12" t="str">
        <f>"For the Quarter ended " &amp;[1]INDEX!$C$1</f>
        <v>For the Quarter ended 31.12.2017</v>
      </c>
      <c r="AF9" s="13" t="str">
        <f>"Upto the Quarter ended " &amp;[1]INDEX!$C$1</f>
        <v>Upto the Quarter ended 31.12.2017</v>
      </c>
      <c r="AG9" s="13" t="str">
        <f>"For the Quarter ended " &amp;[1]INDEX!$E$1</f>
        <v>For the Quarter ended 31.12.2016</v>
      </c>
      <c r="AH9" s="14" t="str">
        <f>"Upto the Quarter ended " &amp;[1]INDEX!$E$1</f>
        <v>Upto the Quarter ended 31.12.2016</v>
      </c>
      <c r="AI9" s="12" t="str">
        <f>"For the Quarter ended " &amp;[1]INDEX!$C$1</f>
        <v>For the Quarter ended 31.12.2017</v>
      </c>
      <c r="AJ9" s="13" t="str">
        <f>"Upto the Quarter ended " &amp;[1]INDEX!$C$1</f>
        <v>Upto the Quarter ended 31.12.2017</v>
      </c>
      <c r="AK9" s="13" t="str">
        <f>"For the Quarter ended " &amp;[1]INDEX!$E$1</f>
        <v>For the Quarter ended 31.12.2016</v>
      </c>
      <c r="AL9" s="14" t="str">
        <f>"Upto the Quarter ended " &amp;[1]INDEX!$E$1</f>
        <v>Upto the Quarter ended 31.12.2016</v>
      </c>
      <c r="AM9" s="12" t="str">
        <f>"For the Quarter ended " &amp;[1]INDEX!$C$1</f>
        <v>For the Quarter ended 31.12.2017</v>
      </c>
      <c r="AN9" s="13" t="str">
        <f>"Upto the Quarter ended " &amp;[1]INDEX!$C$1</f>
        <v>Upto the Quarter ended 31.12.2017</v>
      </c>
      <c r="AO9" s="13" t="str">
        <f>"For the Quarter ended " &amp;[1]INDEX!$E$1</f>
        <v>For the Quarter ended 31.12.2016</v>
      </c>
      <c r="AP9" s="14" t="str">
        <f>"Upto the Quarter ended " &amp;[1]INDEX!$E$1</f>
        <v>Upto the Quarter ended 31.12.2016</v>
      </c>
      <c r="AQ9" s="12" t="str">
        <f>"For the Quarter ended " &amp;[1]INDEX!$C$1</f>
        <v>For the Quarter ended 31.12.2017</v>
      </c>
      <c r="AR9" s="13" t="str">
        <f>"Upto the Quarter ended " &amp;[1]INDEX!$C$1</f>
        <v>Upto the Quarter ended 31.12.2017</v>
      </c>
      <c r="AS9" s="13" t="str">
        <f>"For the Quarter ended " &amp;[1]INDEX!$E$1</f>
        <v>For the Quarter ended 31.12.2016</v>
      </c>
      <c r="AT9" s="14" t="str">
        <f>"Upto the Quarter ended " &amp;[1]INDEX!$E$1</f>
        <v>Upto the Quarter ended 31.12.2016</v>
      </c>
      <c r="AU9" s="12" t="str">
        <f>"For the Quarter ended " &amp;[1]INDEX!$C$1</f>
        <v>For the Quarter ended 31.12.2017</v>
      </c>
      <c r="AV9" s="13" t="str">
        <f>"Upto the Quarter ended " &amp;[1]INDEX!$C$1</f>
        <v>Upto the Quarter ended 31.12.2017</v>
      </c>
      <c r="AW9" s="13" t="str">
        <f>"For the Quarter ended " &amp;[1]INDEX!$E$1</f>
        <v>For the Quarter ended 31.12.2016</v>
      </c>
      <c r="AX9" s="14" t="str">
        <f>"Upto the Quarter ended " &amp;[1]INDEX!$E$1</f>
        <v>Upto the Quarter ended 31.12.2016</v>
      </c>
      <c r="AY9" s="12" t="str">
        <f>"For the Quarter ended " &amp;[1]INDEX!$C$1</f>
        <v>For the Quarter ended 31.12.2017</v>
      </c>
      <c r="AZ9" s="13" t="str">
        <f>"Upto the Quarter ended " &amp;[1]INDEX!$C$1</f>
        <v>Upto the Quarter ended 31.12.2017</v>
      </c>
      <c r="BA9" s="13" t="str">
        <f>"For the Quarter ended " &amp;[1]INDEX!$E$1</f>
        <v>For the Quarter ended 31.12.2016</v>
      </c>
      <c r="BB9" s="14" t="str">
        <f>"Upto the Quarter ended " &amp;[1]INDEX!$E$1</f>
        <v>Upto the Quarter ended 31.12.2016</v>
      </c>
      <c r="BC9" s="12" t="str">
        <f>"For the Quarter ended " &amp;[1]INDEX!$C$1</f>
        <v>For the Quarter ended 31.12.2017</v>
      </c>
      <c r="BD9" s="13" t="str">
        <f>"Upto the Quarter ended " &amp;[1]INDEX!$C$1</f>
        <v>Upto the Quarter ended 31.12.2017</v>
      </c>
      <c r="BE9" s="13" t="str">
        <f>"For the Quarter ended " &amp;[1]INDEX!$E$1</f>
        <v>For the Quarter ended 31.12.2016</v>
      </c>
      <c r="BF9" s="14" t="str">
        <f>"Upto the Quarter ended " &amp;[1]INDEX!$E$1</f>
        <v>Upto the Quarter ended 31.12.2016</v>
      </c>
      <c r="BG9" s="12" t="str">
        <f>"For the Quarter ended " &amp;[1]INDEX!$C$1</f>
        <v>For the Quarter ended 31.12.2017</v>
      </c>
      <c r="BH9" s="13" t="str">
        <f>"Upto the Quarter ended " &amp;[1]INDEX!$C$1</f>
        <v>Upto the Quarter ended 31.12.2017</v>
      </c>
      <c r="BI9" s="13" t="str">
        <f>"For the Quarter ended " &amp;[1]INDEX!$E$1</f>
        <v>For the Quarter ended 31.12.2016</v>
      </c>
      <c r="BJ9" s="14" t="str">
        <f>"Upto the Quarter ended " &amp;[1]INDEX!$E$1</f>
        <v>Upto the Quarter ended 31.12.2016</v>
      </c>
      <c r="BK9" s="12" t="str">
        <f>"For the Quarter ended " &amp;[1]INDEX!$C$1</f>
        <v>For the Quarter ended 31.12.2017</v>
      </c>
      <c r="BL9" s="13" t="str">
        <f>"Upto the Quarter ended " &amp;[1]INDEX!$C$1</f>
        <v>Upto the Quarter ended 31.12.2017</v>
      </c>
      <c r="BM9" s="13" t="str">
        <f>"For the Quarter ended " &amp;[1]INDEX!$E$1</f>
        <v>For the Quarter ended 31.12.2016</v>
      </c>
      <c r="BN9" s="14" t="str">
        <f>"Upto the Quarter ended " &amp;[1]INDEX!$E$1</f>
        <v>Upto the Quarter ended 31.12.2016</v>
      </c>
      <c r="BO9" s="12" t="str">
        <f>"For the Quarter ended " &amp;[1]INDEX!$C$1</f>
        <v>For the Quarter ended 31.12.2017</v>
      </c>
      <c r="BP9" s="13" t="str">
        <f>"Upto the Quarter ended " &amp;[1]INDEX!$C$1</f>
        <v>Upto the Quarter ended 31.12.2017</v>
      </c>
      <c r="BQ9" s="13" t="str">
        <f>"For the Quarter ended " &amp;[1]INDEX!$E$1</f>
        <v>For the Quarter ended 31.12.2016</v>
      </c>
      <c r="BR9" s="14" t="str">
        <f>"Upto the Quarter ended " &amp;[1]INDEX!$E$1</f>
        <v>Upto the Quarter ended 31.12.2016</v>
      </c>
    </row>
    <row r="10" spans="2:73" s="19" customFormat="1">
      <c r="B10" s="15" t="s">
        <v>22</v>
      </c>
      <c r="C10" s="16"/>
      <c r="D10" s="17"/>
      <c r="E10" s="17"/>
      <c r="F10" s="18"/>
      <c r="G10" s="16"/>
      <c r="H10" s="17"/>
      <c r="I10" s="17"/>
      <c r="J10" s="18"/>
      <c r="K10" s="16"/>
      <c r="L10" s="17"/>
      <c r="M10" s="17"/>
      <c r="N10" s="18"/>
      <c r="O10" s="16"/>
      <c r="P10" s="17"/>
      <c r="Q10" s="17"/>
      <c r="R10" s="18"/>
      <c r="S10" s="16"/>
      <c r="T10" s="17"/>
      <c r="U10" s="17"/>
      <c r="V10" s="18"/>
      <c r="W10" s="16"/>
      <c r="X10" s="17"/>
      <c r="Y10" s="17"/>
      <c r="Z10" s="18"/>
      <c r="AA10" s="16"/>
      <c r="AB10" s="17"/>
      <c r="AC10" s="17"/>
      <c r="AD10" s="18"/>
      <c r="AE10" s="16"/>
      <c r="AF10" s="17"/>
      <c r="AG10" s="17"/>
      <c r="AH10" s="18"/>
      <c r="AI10" s="16"/>
      <c r="AJ10" s="17"/>
      <c r="AK10" s="17"/>
      <c r="AL10" s="18"/>
      <c r="AM10" s="16"/>
      <c r="AN10" s="17"/>
      <c r="AO10" s="17"/>
      <c r="AP10" s="18"/>
      <c r="AQ10" s="16"/>
      <c r="AR10" s="17"/>
      <c r="AS10" s="17"/>
      <c r="AT10" s="18"/>
      <c r="AU10" s="16"/>
      <c r="AV10" s="17"/>
      <c r="AW10" s="17"/>
      <c r="AX10" s="18"/>
      <c r="AY10" s="16"/>
      <c r="AZ10" s="17"/>
      <c r="BA10" s="17"/>
      <c r="BB10" s="18"/>
      <c r="BC10" s="16"/>
      <c r="BD10" s="17"/>
      <c r="BE10" s="17"/>
      <c r="BF10" s="18"/>
      <c r="BG10" s="16"/>
      <c r="BH10" s="17"/>
      <c r="BI10" s="17"/>
      <c r="BJ10" s="18"/>
      <c r="BK10" s="16"/>
      <c r="BL10" s="17"/>
      <c r="BM10" s="17"/>
      <c r="BN10" s="18"/>
      <c r="BO10" s="16"/>
      <c r="BP10" s="17"/>
      <c r="BQ10" s="17"/>
      <c r="BR10" s="18"/>
    </row>
    <row r="11" spans="2:73" s="19" customFormat="1">
      <c r="B11" s="20" t="s">
        <v>23</v>
      </c>
      <c r="C11" s="21">
        <v>112143.641</v>
      </c>
      <c r="D11" s="22">
        <v>472319.11099999998</v>
      </c>
      <c r="E11" s="22">
        <v>127522.14499999996</v>
      </c>
      <c r="F11" s="23">
        <v>452496.19199999998</v>
      </c>
      <c r="G11" s="21">
        <v>40610.536000000007</v>
      </c>
      <c r="H11" s="22">
        <v>142052.36600000001</v>
      </c>
      <c r="I11" s="22">
        <v>45844.332000000009</v>
      </c>
      <c r="J11" s="23">
        <v>156302.22700000001</v>
      </c>
      <c r="K11" s="21">
        <v>-2169.1129999999994</v>
      </c>
      <c r="L11" s="22">
        <v>4562.6890000000003</v>
      </c>
      <c r="M11" s="22">
        <v>7198.4089999999997</v>
      </c>
      <c r="N11" s="23">
        <v>14657.951999999999</v>
      </c>
      <c r="O11" s="21">
        <f>G11+K11</f>
        <v>38441.42300000001</v>
      </c>
      <c r="P11" s="22">
        <f>H11+L11</f>
        <v>146615.05500000002</v>
      </c>
      <c r="Q11" s="22">
        <f>I11+M11</f>
        <v>53042.741000000009</v>
      </c>
      <c r="R11" s="23">
        <f>J11+N11</f>
        <v>170960.179</v>
      </c>
      <c r="S11" s="21">
        <v>456219.17200000002</v>
      </c>
      <c r="T11" s="22">
        <v>1484223.318</v>
      </c>
      <c r="U11" s="22">
        <v>565632.98599999992</v>
      </c>
      <c r="V11" s="23">
        <v>1528013.5079999999</v>
      </c>
      <c r="W11" s="21">
        <v>10898.239999999998</v>
      </c>
      <c r="X11" s="22">
        <v>61235.256000000001</v>
      </c>
      <c r="Y11" s="22">
        <v>2.4470000000000001</v>
      </c>
      <c r="Z11" s="23">
        <v>2.8439999999999999</v>
      </c>
      <c r="AA11" s="21">
        <f>S11+W11</f>
        <v>467117.41200000001</v>
      </c>
      <c r="AB11" s="22">
        <f t="shared" ref="AB11:AD13" si="0">T11+X11</f>
        <v>1545458.574</v>
      </c>
      <c r="AC11" s="22">
        <f t="shared" si="0"/>
        <v>565635.43299999996</v>
      </c>
      <c r="AD11" s="23">
        <f t="shared" si="0"/>
        <v>1528016.352</v>
      </c>
      <c r="AE11" s="21">
        <v>731583.98600000027</v>
      </c>
      <c r="AF11" s="22">
        <v>2110560.9470000002</v>
      </c>
      <c r="AG11" s="22">
        <v>711310.18699999992</v>
      </c>
      <c r="AH11" s="23">
        <v>2061756.9469999999</v>
      </c>
      <c r="AI11" s="21">
        <v>10737.196</v>
      </c>
      <c r="AJ11" s="22">
        <v>35387.78</v>
      </c>
      <c r="AK11" s="22">
        <v>11471.966999999997</v>
      </c>
      <c r="AL11" s="23">
        <v>39567.148999999998</v>
      </c>
      <c r="AM11" s="21">
        <v>26066.089999999997</v>
      </c>
      <c r="AN11" s="22">
        <v>98595.248999999996</v>
      </c>
      <c r="AO11" s="22">
        <v>38490.968999999997</v>
      </c>
      <c r="AP11" s="23">
        <v>157095.125</v>
      </c>
      <c r="AQ11" s="21">
        <v>2847.7240000000002</v>
      </c>
      <c r="AR11" s="22">
        <v>4412.26</v>
      </c>
      <c r="AS11" s="22">
        <v>386.14400000000023</v>
      </c>
      <c r="AT11" s="23">
        <v>2490.5590000000002</v>
      </c>
      <c r="AU11" s="21">
        <v>38159.381000000008</v>
      </c>
      <c r="AV11" s="22">
        <v>132489.63</v>
      </c>
      <c r="AW11" s="22">
        <v>44809.736999999994</v>
      </c>
      <c r="AX11" s="23">
        <v>134939.272</v>
      </c>
      <c r="AY11" s="21">
        <v>11584.675999999999</v>
      </c>
      <c r="AZ11" s="22">
        <v>42522.038</v>
      </c>
      <c r="BA11" s="22">
        <v>12812.852999999999</v>
      </c>
      <c r="BB11" s="23">
        <v>43840.203999999998</v>
      </c>
      <c r="BC11" s="21">
        <v>11646.314000000002</v>
      </c>
      <c r="BD11" s="22">
        <v>38574.828000000001</v>
      </c>
      <c r="BE11" s="22">
        <v>13413.403000000002</v>
      </c>
      <c r="BF11" s="23">
        <v>43692.118000000002</v>
      </c>
      <c r="BG11" s="21">
        <v>656563.2570000001</v>
      </c>
      <c r="BH11" s="22">
        <v>1149690.6610000001</v>
      </c>
      <c r="BI11" s="22">
        <v>107021.17800000001</v>
      </c>
      <c r="BJ11" s="23">
        <v>436691.39199999999</v>
      </c>
      <c r="BK11" s="21">
        <f>AA11+AE11+AI11+AM11+AQ11+AU11+AY11+BC11+BG11</f>
        <v>1956306.0360000003</v>
      </c>
      <c r="BL11" s="22">
        <f t="shared" ref="BL11:BN13" si="1">AB11+AF11+AJ11+AN11+AR11+AV11+AZ11+BD11+BH11</f>
        <v>5157691.9670000002</v>
      </c>
      <c r="BM11" s="22">
        <f t="shared" si="1"/>
        <v>1505351.8709999998</v>
      </c>
      <c r="BN11" s="23">
        <f t="shared" si="1"/>
        <v>4448089.1179999989</v>
      </c>
      <c r="BO11" s="21">
        <f>+C11+O11+BK11</f>
        <v>2106891.1000000006</v>
      </c>
      <c r="BP11" s="22">
        <f>+D11+P11+BL11</f>
        <v>5776626.1330000004</v>
      </c>
      <c r="BQ11" s="22">
        <f t="shared" ref="BO11:BR13" si="2">+E11+Q11+BM11</f>
        <v>1685916.7569999998</v>
      </c>
      <c r="BR11" s="23">
        <f t="shared" si="2"/>
        <v>5071545.4889999991</v>
      </c>
    </row>
    <row r="12" spans="2:73" s="19" customFormat="1">
      <c r="B12" s="20" t="s">
        <v>24</v>
      </c>
      <c r="C12" s="21">
        <v>13307.32699999999</v>
      </c>
      <c r="D12" s="22">
        <v>168677.424</v>
      </c>
      <c r="E12" s="22">
        <v>98210.107000000018</v>
      </c>
      <c r="F12" s="23">
        <v>262649.47600000002</v>
      </c>
      <c r="G12" s="21">
        <v>86.797000000000025</v>
      </c>
      <c r="H12" s="22">
        <v>3597.1419999999998</v>
      </c>
      <c r="I12" s="22">
        <v>2566.2809999999999</v>
      </c>
      <c r="J12" s="23">
        <v>4742.3739999999998</v>
      </c>
      <c r="K12" s="21">
        <v>48.081000000000131</v>
      </c>
      <c r="L12" s="22">
        <v>3499.2620000000002</v>
      </c>
      <c r="M12" s="22">
        <v>1661.6689999999999</v>
      </c>
      <c r="N12" s="23">
        <v>6697.96</v>
      </c>
      <c r="O12" s="21">
        <f t="shared" ref="O12:R13" si="3">G12+K12</f>
        <v>134.87800000000016</v>
      </c>
      <c r="P12" s="22">
        <f t="shared" si="3"/>
        <v>7096.4040000000005</v>
      </c>
      <c r="Q12" s="22">
        <f t="shared" si="3"/>
        <v>4227.95</v>
      </c>
      <c r="R12" s="23">
        <f t="shared" si="3"/>
        <v>11440.333999999999</v>
      </c>
      <c r="S12" s="21">
        <v>0</v>
      </c>
      <c r="T12" s="22">
        <v>0</v>
      </c>
      <c r="U12" s="22">
        <v>310.36900000000003</v>
      </c>
      <c r="V12" s="23">
        <v>312.88600000000002</v>
      </c>
      <c r="W12" s="21">
        <v>-1.0000000000047748E-3</v>
      </c>
      <c r="X12" s="22">
        <v>176.881</v>
      </c>
      <c r="Y12" s="22">
        <v>3095.1940000000004</v>
      </c>
      <c r="Z12" s="23">
        <v>5086.4740000000002</v>
      </c>
      <c r="AA12" s="21">
        <f t="shared" ref="AA12:AA13" si="4">S12+W12</f>
        <v>-1.0000000000047748E-3</v>
      </c>
      <c r="AB12" s="22">
        <f t="shared" si="0"/>
        <v>176.881</v>
      </c>
      <c r="AC12" s="22">
        <f t="shared" si="0"/>
        <v>3405.5630000000006</v>
      </c>
      <c r="AD12" s="23">
        <f t="shared" si="0"/>
        <v>5399.3600000000006</v>
      </c>
      <c r="AE12" s="21">
        <v>0</v>
      </c>
      <c r="AF12" s="22">
        <v>0</v>
      </c>
      <c r="AG12" s="22">
        <v>0</v>
      </c>
      <c r="AH12" s="23">
        <v>0</v>
      </c>
      <c r="AI12" s="21">
        <v>17.669</v>
      </c>
      <c r="AJ12" s="22">
        <v>17.669</v>
      </c>
      <c r="AK12" s="22">
        <v>0</v>
      </c>
      <c r="AL12" s="23">
        <v>0</v>
      </c>
      <c r="AM12" s="21">
        <v>0</v>
      </c>
      <c r="AN12" s="22">
        <v>0</v>
      </c>
      <c r="AO12" s="22">
        <v>0</v>
      </c>
      <c r="AP12" s="23">
        <v>0</v>
      </c>
      <c r="AQ12" s="21">
        <v>0</v>
      </c>
      <c r="AR12" s="22">
        <v>2253.337</v>
      </c>
      <c r="AS12" s="22">
        <v>94.501000000000204</v>
      </c>
      <c r="AT12" s="23">
        <v>18049.741000000002</v>
      </c>
      <c r="AU12" s="21">
        <v>2418.7710000000006</v>
      </c>
      <c r="AV12" s="22">
        <v>43584.483</v>
      </c>
      <c r="AW12" s="22">
        <v>19465.731000000007</v>
      </c>
      <c r="AX12" s="23">
        <v>70303.903000000006</v>
      </c>
      <c r="AY12" s="21">
        <v>0</v>
      </c>
      <c r="AZ12" s="22">
        <v>0</v>
      </c>
      <c r="BA12" s="22">
        <v>0</v>
      </c>
      <c r="BB12" s="23">
        <v>0</v>
      </c>
      <c r="BC12" s="21">
        <v>0</v>
      </c>
      <c r="BD12" s="22">
        <v>0</v>
      </c>
      <c r="BE12" s="22">
        <v>0</v>
      </c>
      <c r="BF12" s="23">
        <v>0</v>
      </c>
      <c r="BG12" s="21">
        <v>610.52999999999884</v>
      </c>
      <c r="BH12" s="22">
        <v>59780.186000000002</v>
      </c>
      <c r="BI12" s="22">
        <v>14651.89</v>
      </c>
      <c r="BJ12" s="23">
        <v>53464.942999999999</v>
      </c>
      <c r="BK12" s="21">
        <f t="shared" ref="BK12:BK13" si="5">AA12+AE12+AI12+AM12+AQ12+AU12+AY12+BC12+BG12</f>
        <v>3046.9689999999996</v>
      </c>
      <c r="BL12" s="22">
        <f t="shared" si="1"/>
        <v>105812.55600000001</v>
      </c>
      <c r="BM12" s="22">
        <f t="shared" si="1"/>
        <v>37617.685000000012</v>
      </c>
      <c r="BN12" s="23">
        <f t="shared" si="1"/>
        <v>147217.94700000001</v>
      </c>
      <c r="BO12" s="21">
        <f t="shared" si="2"/>
        <v>16489.173999999992</v>
      </c>
      <c r="BP12" s="22">
        <f t="shared" si="2"/>
        <v>281586.38400000002</v>
      </c>
      <c r="BQ12" s="22">
        <f t="shared" si="2"/>
        <v>140055.74200000003</v>
      </c>
      <c r="BR12" s="23">
        <f t="shared" si="2"/>
        <v>421307.75699999998</v>
      </c>
    </row>
    <row r="13" spans="2:73" s="19" customFormat="1">
      <c r="B13" s="20" t="s">
        <v>25</v>
      </c>
      <c r="C13" s="21">
        <v>33374.717999999993</v>
      </c>
      <c r="D13" s="22">
        <v>113481.038</v>
      </c>
      <c r="E13" s="22">
        <v>37575.741999999998</v>
      </c>
      <c r="F13" s="23">
        <v>127857.049</v>
      </c>
      <c r="G13" s="21">
        <v>7464.2740000000013</v>
      </c>
      <c r="H13" s="22">
        <v>25539.847000000002</v>
      </c>
      <c r="I13" s="22">
        <v>7528.6770000000033</v>
      </c>
      <c r="J13" s="23">
        <v>29042.633000000002</v>
      </c>
      <c r="K13" s="21">
        <v>6204.4770000000008</v>
      </c>
      <c r="L13" s="22">
        <v>22583.969000000001</v>
      </c>
      <c r="M13" s="22">
        <v>16554.114999999998</v>
      </c>
      <c r="N13" s="23">
        <v>38509.192999999999</v>
      </c>
      <c r="O13" s="21">
        <f t="shared" si="3"/>
        <v>13668.751000000002</v>
      </c>
      <c r="P13" s="22">
        <f>H13+L13</f>
        <v>48123.816000000006</v>
      </c>
      <c r="Q13" s="22">
        <f t="shared" si="3"/>
        <v>24082.792000000001</v>
      </c>
      <c r="R13" s="23">
        <f>J13+N13</f>
        <v>67551.826000000001</v>
      </c>
      <c r="S13" s="21">
        <v>271732.23600000003</v>
      </c>
      <c r="T13" s="22">
        <v>775669.91500000004</v>
      </c>
      <c r="U13" s="22">
        <v>572367.74200000009</v>
      </c>
      <c r="V13" s="23">
        <v>659072.26100000006</v>
      </c>
      <c r="W13" s="21">
        <v>329967.59899999993</v>
      </c>
      <c r="X13" s="22">
        <v>986232.58299999998</v>
      </c>
      <c r="Y13" s="22">
        <v>609492.32300000009</v>
      </c>
      <c r="Z13" s="23">
        <v>652469.83700000006</v>
      </c>
      <c r="AA13" s="21">
        <f t="shared" si="4"/>
        <v>601699.83499999996</v>
      </c>
      <c r="AB13" s="22">
        <f t="shared" si="0"/>
        <v>1761902.4980000001</v>
      </c>
      <c r="AC13" s="22">
        <f t="shared" si="0"/>
        <v>1181860.0650000002</v>
      </c>
      <c r="AD13" s="23">
        <f t="shared" si="0"/>
        <v>1311542.0980000002</v>
      </c>
      <c r="AE13" s="21">
        <v>425026.47</v>
      </c>
      <c r="AF13" s="22">
        <v>1433101.683</v>
      </c>
      <c r="AG13" s="22">
        <v>1001189.56</v>
      </c>
      <c r="AH13" s="23">
        <v>1001189.56</v>
      </c>
      <c r="AI13" s="21">
        <v>0</v>
      </c>
      <c r="AJ13" s="22">
        <v>0</v>
      </c>
      <c r="AK13" s="22">
        <v>0</v>
      </c>
      <c r="AL13" s="23">
        <v>0</v>
      </c>
      <c r="AM13" s="21">
        <v>0</v>
      </c>
      <c r="AN13" s="22">
        <v>0</v>
      </c>
      <c r="AO13" s="22">
        <v>0</v>
      </c>
      <c r="AP13" s="23">
        <v>0</v>
      </c>
      <c r="AQ13" s="21">
        <v>-52.308000000000902</v>
      </c>
      <c r="AR13" s="22">
        <v>8237.8459999999995</v>
      </c>
      <c r="AS13" s="22">
        <v>8249.150999999998</v>
      </c>
      <c r="AT13" s="23">
        <v>18108.795999999998</v>
      </c>
      <c r="AU13" s="21">
        <v>12766.022999999994</v>
      </c>
      <c r="AV13" s="22">
        <v>56380.341999999997</v>
      </c>
      <c r="AW13" s="22">
        <v>15123.165999999997</v>
      </c>
      <c r="AX13" s="23">
        <v>81985.47</v>
      </c>
      <c r="AY13" s="21">
        <v>0</v>
      </c>
      <c r="AZ13" s="22">
        <v>0</v>
      </c>
      <c r="BA13" s="22">
        <v>0</v>
      </c>
      <c r="BB13" s="23">
        <v>0</v>
      </c>
      <c r="BC13" s="21">
        <v>24241.110999999975</v>
      </c>
      <c r="BD13" s="22">
        <v>411696.20899999997</v>
      </c>
      <c r="BE13" s="22">
        <v>0</v>
      </c>
      <c r="BF13" s="23">
        <v>0</v>
      </c>
      <c r="BG13" s="21">
        <v>29794.256000000001</v>
      </c>
      <c r="BH13" s="22">
        <v>-47612.572999999997</v>
      </c>
      <c r="BI13" s="22">
        <v>246050.15700000004</v>
      </c>
      <c r="BJ13" s="23">
        <v>462286.15</v>
      </c>
      <c r="BK13" s="21">
        <f t="shared" si="5"/>
        <v>1093475.3870000001</v>
      </c>
      <c r="BL13" s="22">
        <f t="shared" si="1"/>
        <v>3623706.0049999999</v>
      </c>
      <c r="BM13" s="22">
        <f t="shared" si="1"/>
        <v>2452472.0990000004</v>
      </c>
      <c r="BN13" s="23">
        <f>AD13+AH13+AL13+AP13+AT13+AX13+BB13+BF13+BJ13</f>
        <v>2875112.0740000005</v>
      </c>
      <c r="BO13" s="21">
        <f t="shared" si="2"/>
        <v>1140518.8560000001</v>
      </c>
      <c r="BP13" s="22">
        <f t="shared" si="2"/>
        <v>3785310.8589999997</v>
      </c>
      <c r="BQ13" s="22">
        <f t="shared" si="2"/>
        <v>2514130.6330000004</v>
      </c>
      <c r="BR13" s="23">
        <f t="shared" si="2"/>
        <v>3070520.9490000005</v>
      </c>
    </row>
    <row r="14" spans="2:73" s="28" customFormat="1" ht="21.75" thickBot="1">
      <c r="B14" s="24" t="s">
        <v>26</v>
      </c>
      <c r="C14" s="25">
        <f>+C11+C12-C13+1</f>
        <v>92077.25</v>
      </c>
      <c r="D14" s="26">
        <f>+D11+D12-D13</f>
        <v>527515.49699999997</v>
      </c>
      <c r="E14" s="26">
        <f t="shared" ref="E14" si="6">+E11+E12-E13</f>
        <v>188156.50999999998</v>
      </c>
      <c r="F14" s="27">
        <f>+F11+F12-F13</f>
        <v>587288.61900000006</v>
      </c>
      <c r="G14" s="25">
        <f t="shared" ref="G14:I14" si="7">+G11+G12-G13</f>
        <v>33233.059000000008</v>
      </c>
      <c r="H14" s="26">
        <f t="shared" si="7"/>
        <v>120109.66099999999</v>
      </c>
      <c r="I14" s="26">
        <f t="shared" si="7"/>
        <v>40881.936000000009</v>
      </c>
      <c r="J14" s="27">
        <f>+J11+J12-J13</f>
        <v>132001.96800000002</v>
      </c>
      <c r="K14" s="25">
        <f t="shared" ref="K14:M14" si="8">+K11+K12-K13</f>
        <v>-8325.509</v>
      </c>
      <c r="L14" s="26">
        <f t="shared" si="8"/>
        <v>-14522.018</v>
      </c>
      <c r="M14" s="26">
        <f t="shared" si="8"/>
        <v>-7694.0369999999984</v>
      </c>
      <c r="N14" s="27">
        <f>+N11+N12-N13</f>
        <v>-17153.280999999999</v>
      </c>
      <c r="O14" s="25">
        <f t="shared" ref="O14:BR14" si="9">+O11+O12-O13</f>
        <v>24907.550000000003</v>
      </c>
      <c r="P14" s="26">
        <f>+P11+P12-P13+1</f>
        <v>105588.64300000003</v>
      </c>
      <c r="Q14" s="26">
        <f t="shared" si="9"/>
        <v>33187.899000000005</v>
      </c>
      <c r="R14" s="27">
        <f>+R11+R12-R13-1</f>
        <v>114847.68700000001</v>
      </c>
      <c r="S14" s="25">
        <f t="shared" ref="S14:BJ14" si="10">+S11+S12-S13</f>
        <v>184486.93599999999</v>
      </c>
      <c r="T14" s="26">
        <f t="shared" si="10"/>
        <v>708553.40299999993</v>
      </c>
      <c r="U14" s="26">
        <f t="shared" si="10"/>
        <v>-6424.3870000002207</v>
      </c>
      <c r="V14" s="27">
        <f t="shared" si="10"/>
        <v>869254.1329999998</v>
      </c>
      <c r="W14" s="25">
        <f t="shared" si="10"/>
        <v>-319069.35999999993</v>
      </c>
      <c r="X14" s="26">
        <f t="shared" si="10"/>
        <v>-924820.446</v>
      </c>
      <c r="Y14" s="26">
        <f t="shared" si="10"/>
        <v>-606394.68200000015</v>
      </c>
      <c r="Z14" s="27">
        <f t="shared" si="10"/>
        <v>-647380.51900000009</v>
      </c>
      <c r="AA14" s="25">
        <f t="shared" si="10"/>
        <v>-134582.42399999994</v>
      </c>
      <c r="AB14" s="26">
        <f t="shared" si="10"/>
        <v>-216267.04300000006</v>
      </c>
      <c r="AC14" s="26">
        <f t="shared" si="10"/>
        <v>-612819.06900000025</v>
      </c>
      <c r="AD14" s="27">
        <f t="shared" si="10"/>
        <v>221873.61399999983</v>
      </c>
      <c r="AE14" s="25">
        <f t="shared" si="10"/>
        <v>306557.51600000029</v>
      </c>
      <c r="AF14" s="26">
        <f t="shared" si="10"/>
        <v>677459.2640000002</v>
      </c>
      <c r="AG14" s="26">
        <f t="shared" si="10"/>
        <v>-289879.37300000014</v>
      </c>
      <c r="AH14" s="27">
        <f t="shared" si="10"/>
        <v>1060567.3869999999</v>
      </c>
      <c r="AI14" s="25">
        <f t="shared" si="10"/>
        <v>10754.865</v>
      </c>
      <c r="AJ14" s="26">
        <f t="shared" si="10"/>
        <v>35405.449000000001</v>
      </c>
      <c r="AK14" s="26">
        <f t="shared" si="10"/>
        <v>11471.966999999997</v>
      </c>
      <c r="AL14" s="27">
        <f t="shared" si="10"/>
        <v>39567.148999999998</v>
      </c>
      <c r="AM14" s="25">
        <f t="shared" si="10"/>
        <v>26066.089999999997</v>
      </c>
      <c r="AN14" s="26">
        <f t="shared" si="10"/>
        <v>98595.248999999996</v>
      </c>
      <c r="AO14" s="26">
        <f t="shared" si="10"/>
        <v>38490.968999999997</v>
      </c>
      <c r="AP14" s="27">
        <f t="shared" si="10"/>
        <v>157095.125</v>
      </c>
      <c r="AQ14" s="25">
        <f t="shared" si="10"/>
        <v>2900.0320000000011</v>
      </c>
      <c r="AR14" s="26">
        <f t="shared" si="10"/>
        <v>-1572.2489999999998</v>
      </c>
      <c r="AS14" s="26">
        <f t="shared" si="10"/>
        <v>-7768.5059999999976</v>
      </c>
      <c r="AT14" s="27">
        <f t="shared" si="10"/>
        <v>2431.5040000000045</v>
      </c>
      <c r="AU14" s="25">
        <f t="shared" si="10"/>
        <v>27812.129000000015</v>
      </c>
      <c r="AV14" s="26">
        <f t="shared" si="10"/>
        <v>119693.77100000001</v>
      </c>
      <c r="AW14" s="26">
        <f t="shared" si="10"/>
        <v>49152.302000000003</v>
      </c>
      <c r="AX14" s="27">
        <f t="shared" si="10"/>
        <v>123257.70499999999</v>
      </c>
      <c r="AY14" s="25">
        <f t="shared" si="10"/>
        <v>11584.675999999999</v>
      </c>
      <c r="AZ14" s="26">
        <f t="shared" si="10"/>
        <v>42522.038</v>
      </c>
      <c r="BA14" s="26">
        <f t="shared" si="10"/>
        <v>12812.852999999999</v>
      </c>
      <c r="BB14" s="27">
        <f t="shared" si="10"/>
        <v>43840.203999999998</v>
      </c>
      <c r="BC14" s="25">
        <f t="shared" si="10"/>
        <v>-12594.796999999973</v>
      </c>
      <c r="BD14" s="26">
        <f t="shared" si="10"/>
        <v>-373121.38099999999</v>
      </c>
      <c r="BE14" s="26">
        <f t="shared" si="10"/>
        <v>13413.403000000002</v>
      </c>
      <c r="BF14" s="27">
        <f t="shared" si="10"/>
        <v>43692.118000000002</v>
      </c>
      <c r="BG14" s="25">
        <f t="shared" si="10"/>
        <v>627379.53100000008</v>
      </c>
      <c r="BH14" s="26">
        <f t="shared" si="10"/>
        <v>1257083.4200000002</v>
      </c>
      <c r="BI14" s="26">
        <f t="shared" si="10"/>
        <v>-124377.08900000002</v>
      </c>
      <c r="BJ14" s="27">
        <f t="shared" si="10"/>
        <v>27870.184999999939</v>
      </c>
      <c r="BK14" s="25">
        <f t="shared" si="9"/>
        <v>865877.61800000025</v>
      </c>
      <c r="BL14" s="26">
        <f t="shared" si="9"/>
        <v>1639798.5180000002</v>
      </c>
      <c r="BM14" s="26">
        <f>(+BM11+BM12-BM13)</f>
        <v>-909502.54300000053</v>
      </c>
      <c r="BN14" s="27">
        <f>(+BN11+BN12-BN13)</f>
        <v>1720194.9909999981</v>
      </c>
      <c r="BO14" s="25">
        <f t="shared" si="9"/>
        <v>982861.41800000053</v>
      </c>
      <c r="BP14" s="26">
        <f t="shared" si="9"/>
        <v>2272901.6580000003</v>
      </c>
      <c r="BQ14" s="26">
        <f t="shared" si="9"/>
        <v>-688158.13400000054</v>
      </c>
      <c r="BR14" s="27">
        <f t="shared" si="9"/>
        <v>2422332.2969999989</v>
      </c>
    </row>
    <row r="15" spans="2:73" s="28" customFormat="1" ht="21.75" thickBot="1">
      <c r="B15" s="29" t="s">
        <v>27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</row>
    <row r="16" spans="2:73" s="19" customFormat="1" ht="21.75" thickBot="1">
      <c r="B16" s="30" t="s">
        <v>28</v>
      </c>
      <c r="C16" s="31">
        <v>88556.034429999941</v>
      </c>
      <c r="D16" s="32">
        <v>327322.40599999996</v>
      </c>
      <c r="E16" s="32">
        <v>66338</v>
      </c>
      <c r="F16" s="33">
        <v>225640</v>
      </c>
      <c r="G16" s="34"/>
      <c r="H16" s="35"/>
      <c r="I16" s="35"/>
      <c r="J16" s="35"/>
      <c r="K16" s="35"/>
      <c r="L16" s="35"/>
      <c r="M16" s="35"/>
      <c r="N16" s="35"/>
      <c r="O16" s="31">
        <v>32377.140559999971</v>
      </c>
      <c r="P16" s="32">
        <v>117557.07920999998</v>
      </c>
      <c r="Q16" s="32">
        <v>35897</v>
      </c>
      <c r="R16" s="33">
        <v>114818</v>
      </c>
      <c r="S16" s="32"/>
      <c r="T16" s="32"/>
      <c r="U16" s="32"/>
      <c r="V16" s="32"/>
      <c r="W16" s="32"/>
      <c r="X16" s="32"/>
      <c r="Y16" s="32"/>
      <c r="Z16" s="32"/>
      <c r="AA16" s="32">
        <f>S16+W16</f>
        <v>0</v>
      </c>
      <c r="AB16" s="32">
        <f t="shared" ref="AB16:AD21" si="11">T16+X16</f>
        <v>0</v>
      </c>
      <c r="AC16" s="32">
        <f t="shared" si="11"/>
        <v>0</v>
      </c>
      <c r="AD16" s="32">
        <f t="shared" si="11"/>
        <v>0</v>
      </c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>
        <v>1135921.8394499999</v>
      </c>
      <c r="BL16" s="32">
        <v>3304209.2474799999</v>
      </c>
      <c r="BM16" s="32">
        <v>836940</v>
      </c>
      <c r="BN16" s="32">
        <v>2490735</v>
      </c>
      <c r="BO16" s="32">
        <f t="shared" ref="BO16:BR20" si="12">+C16+O16+BK16</f>
        <v>1256855.0144399998</v>
      </c>
      <c r="BP16" s="32">
        <f t="shared" si="12"/>
        <v>3749088.73269</v>
      </c>
      <c r="BQ16" s="32">
        <f t="shared" si="12"/>
        <v>939175</v>
      </c>
      <c r="BR16" s="32">
        <f t="shared" si="12"/>
        <v>2831193</v>
      </c>
    </row>
    <row r="17" spans="2:70" s="19" customFormat="1" ht="21.75" thickBot="1">
      <c r="B17" s="20" t="s">
        <v>29</v>
      </c>
      <c r="C17" s="31">
        <v>17117.186560000002</v>
      </c>
      <c r="D17" s="22">
        <v>101031.81997</v>
      </c>
      <c r="E17" s="32">
        <v>41482</v>
      </c>
      <c r="F17" s="36">
        <v>151420</v>
      </c>
      <c r="G17" s="16"/>
      <c r="H17" s="17"/>
      <c r="I17" s="17"/>
      <c r="J17" s="17"/>
      <c r="K17" s="17"/>
      <c r="L17" s="17"/>
      <c r="M17" s="17"/>
      <c r="N17" s="17"/>
      <c r="O17" s="31">
        <v>5999.3990899999953</v>
      </c>
      <c r="P17" s="22">
        <v>28861.565210000001</v>
      </c>
      <c r="Q17" s="22">
        <v>17013</v>
      </c>
      <c r="R17" s="36">
        <v>55817</v>
      </c>
      <c r="S17" s="22"/>
      <c r="T17" s="22"/>
      <c r="U17" s="22"/>
      <c r="V17" s="22"/>
      <c r="W17" s="22"/>
      <c r="X17" s="22"/>
      <c r="Y17" s="22"/>
      <c r="Z17" s="22"/>
      <c r="AA17" s="22">
        <f t="shared" ref="AA17:AA21" si="13">S17+W17</f>
        <v>0</v>
      </c>
      <c r="AB17" s="22">
        <f t="shared" si="11"/>
        <v>0</v>
      </c>
      <c r="AC17" s="22">
        <f t="shared" si="11"/>
        <v>0</v>
      </c>
      <c r="AD17" s="22">
        <f t="shared" si="11"/>
        <v>0</v>
      </c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>
        <v>795614.10368000041</v>
      </c>
      <c r="BL17" s="22">
        <v>1731671.8301900004</v>
      </c>
      <c r="BM17" s="22">
        <v>349101</v>
      </c>
      <c r="BN17" s="22">
        <v>1119640</v>
      </c>
      <c r="BO17" s="22">
        <f t="shared" si="12"/>
        <v>818730.68933000043</v>
      </c>
      <c r="BP17" s="22">
        <f t="shared" si="12"/>
        <v>1861565.2153700003</v>
      </c>
      <c r="BQ17" s="22">
        <f t="shared" si="12"/>
        <v>407596</v>
      </c>
      <c r="BR17" s="22">
        <f t="shared" si="12"/>
        <v>1326877</v>
      </c>
    </row>
    <row r="18" spans="2:70" s="19" customFormat="1" ht="21.75" thickBot="1">
      <c r="B18" s="20" t="s">
        <v>30</v>
      </c>
      <c r="C18" s="31">
        <v>6470.4206000000049</v>
      </c>
      <c r="D18" s="22">
        <v>43956.171150000009</v>
      </c>
      <c r="E18" s="32">
        <v>19702</v>
      </c>
      <c r="F18" s="36">
        <v>75436</v>
      </c>
      <c r="G18" s="16"/>
      <c r="H18" s="17"/>
      <c r="I18" s="17"/>
      <c r="J18" s="17"/>
      <c r="K18" s="17"/>
      <c r="L18" s="17"/>
      <c r="M18" s="17"/>
      <c r="N18" s="17"/>
      <c r="O18" s="31">
        <v>63.883749999999992</v>
      </c>
      <c r="P18" s="22">
        <v>196.24439999999998</v>
      </c>
      <c r="Q18" s="22">
        <v>133</v>
      </c>
      <c r="R18" s="36">
        <v>325</v>
      </c>
      <c r="S18" s="22"/>
      <c r="T18" s="22"/>
      <c r="U18" s="22"/>
      <c r="V18" s="22"/>
      <c r="W18" s="22"/>
      <c r="X18" s="22"/>
      <c r="Y18" s="22"/>
      <c r="Z18" s="22"/>
      <c r="AA18" s="22">
        <f t="shared" si="13"/>
        <v>0</v>
      </c>
      <c r="AB18" s="22">
        <f t="shared" si="11"/>
        <v>0</v>
      </c>
      <c r="AC18" s="22">
        <f t="shared" si="11"/>
        <v>0</v>
      </c>
      <c r="AD18" s="22">
        <f t="shared" si="11"/>
        <v>0</v>
      </c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>
        <v>24585.368069999997</v>
      </c>
      <c r="BL18" s="22">
        <v>121410.92612</v>
      </c>
      <c r="BM18" s="22">
        <v>62773</v>
      </c>
      <c r="BN18" s="22">
        <v>205922</v>
      </c>
      <c r="BO18" s="22">
        <f t="shared" si="12"/>
        <v>31119.672420000003</v>
      </c>
      <c r="BP18" s="22">
        <f t="shared" si="12"/>
        <v>165563.34167000002</v>
      </c>
      <c r="BQ18" s="22">
        <f t="shared" si="12"/>
        <v>82608</v>
      </c>
      <c r="BR18" s="22">
        <f t="shared" si="12"/>
        <v>281683</v>
      </c>
    </row>
    <row r="19" spans="2:70" s="19" customFormat="1" ht="21.75" thickBot="1">
      <c r="B19" s="20" t="s">
        <v>31</v>
      </c>
      <c r="C19" s="31">
        <v>0</v>
      </c>
      <c r="D19" s="22">
        <v>0</v>
      </c>
      <c r="E19" s="32">
        <v>0</v>
      </c>
      <c r="F19" s="36">
        <v>0</v>
      </c>
      <c r="G19" s="16"/>
      <c r="H19" s="17"/>
      <c r="I19" s="17"/>
      <c r="J19" s="17"/>
      <c r="K19" s="17"/>
      <c r="L19" s="17"/>
      <c r="M19" s="17"/>
      <c r="N19" s="17"/>
      <c r="O19" s="31">
        <v>0</v>
      </c>
      <c r="P19" s="22">
        <v>0</v>
      </c>
      <c r="Q19" s="22">
        <v>0</v>
      </c>
      <c r="R19" s="36">
        <v>0</v>
      </c>
      <c r="S19" s="22"/>
      <c r="T19" s="22"/>
      <c r="U19" s="22"/>
      <c r="V19" s="22"/>
      <c r="W19" s="22"/>
      <c r="X19" s="22"/>
      <c r="Y19" s="22"/>
      <c r="Z19" s="22"/>
      <c r="AA19" s="22">
        <f t="shared" si="13"/>
        <v>0</v>
      </c>
      <c r="AB19" s="22">
        <f t="shared" si="11"/>
        <v>0</v>
      </c>
      <c r="AC19" s="22">
        <f t="shared" si="11"/>
        <v>0</v>
      </c>
      <c r="AD19" s="22">
        <f t="shared" si="11"/>
        <v>0</v>
      </c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>
        <v>0</v>
      </c>
      <c r="BL19" s="22">
        <v>1.9479500000000001</v>
      </c>
      <c r="BM19" s="22">
        <v>0</v>
      </c>
      <c r="BN19" s="22">
        <v>2</v>
      </c>
      <c r="BO19" s="22">
        <f t="shared" si="12"/>
        <v>0</v>
      </c>
      <c r="BP19" s="22">
        <f t="shared" si="12"/>
        <v>1.9479500000000001</v>
      </c>
      <c r="BQ19" s="22">
        <f t="shared" si="12"/>
        <v>0</v>
      </c>
      <c r="BR19" s="22">
        <f t="shared" si="12"/>
        <v>2</v>
      </c>
    </row>
    <row r="20" spans="2:70" s="19" customFormat="1">
      <c r="B20" s="20" t="s">
        <v>32</v>
      </c>
      <c r="C20" s="31">
        <v>1</v>
      </c>
      <c r="D20" s="22">
        <v>9.4641200000000012</v>
      </c>
      <c r="E20" s="32">
        <v>0</v>
      </c>
      <c r="F20" s="36">
        <v>0</v>
      </c>
      <c r="G20" s="16"/>
      <c r="H20" s="17"/>
      <c r="I20" s="17"/>
      <c r="J20" s="17"/>
      <c r="K20" s="17"/>
      <c r="L20" s="17"/>
      <c r="M20" s="17"/>
      <c r="N20" s="17"/>
      <c r="O20" s="31">
        <v>0</v>
      </c>
      <c r="P20" s="22">
        <v>0</v>
      </c>
      <c r="Q20" s="22">
        <v>0</v>
      </c>
      <c r="R20" s="36">
        <v>0</v>
      </c>
      <c r="S20" s="22"/>
      <c r="T20" s="22"/>
      <c r="U20" s="22"/>
      <c r="V20" s="22"/>
      <c r="W20" s="22"/>
      <c r="X20" s="22"/>
      <c r="Y20" s="22"/>
      <c r="Z20" s="22"/>
      <c r="AA20" s="22">
        <f t="shared" si="13"/>
        <v>0</v>
      </c>
      <c r="AB20" s="22">
        <f t="shared" si="11"/>
        <v>0</v>
      </c>
      <c r="AC20" s="22">
        <f t="shared" si="11"/>
        <v>0</v>
      </c>
      <c r="AD20" s="22">
        <f t="shared" si="11"/>
        <v>0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>
        <v>184.49640000000002</v>
      </c>
      <c r="BL20" s="22">
        <v>397.78710999999998</v>
      </c>
      <c r="BM20" s="22">
        <v>256538</v>
      </c>
      <c r="BN20" s="22">
        <v>631790</v>
      </c>
      <c r="BO20" s="22">
        <f t="shared" si="12"/>
        <v>185.49640000000002</v>
      </c>
      <c r="BP20" s="22">
        <f t="shared" si="12"/>
        <v>407.25122999999996</v>
      </c>
      <c r="BQ20" s="22">
        <f t="shared" si="12"/>
        <v>256538</v>
      </c>
      <c r="BR20" s="22">
        <f t="shared" si="12"/>
        <v>631790</v>
      </c>
    </row>
    <row r="21" spans="2:70" s="28" customFormat="1" ht="21.75" thickBot="1">
      <c r="B21" s="24" t="s">
        <v>33</v>
      </c>
      <c r="C21" s="25">
        <f>SUM(C16:C20)</f>
        <v>112144.64158999996</v>
      </c>
      <c r="D21" s="26">
        <f>SUM(D16:D20)</f>
        <v>472319.86124</v>
      </c>
      <c r="E21" s="26">
        <f>SUM(E16:E20)</f>
        <v>127522</v>
      </c>
      <c r="F21" s="37">
        <f>SUM(F16:F20)</f>
        <v>452496</v>
      </c>
      <c r="G21" s="38">
        <f t="shared" ref="G21:BR21" si="14">SUM(G16:G20)</f>
        <v>0</v>
      </c>
      <c r="H21" s="39">
        <f t="shared" si="14"/>
        <v>0</v>
      </c>
      <c r="I21" s="39">
        <f t="shared" si="14"/>
        <v>0</v>
      </c>
      <c r="J21" s="39">
        <f t="shared" si="14"/>
        <v>0</v>
      </c>
      <c r="K21" s="39">
        <f t="shared" si="14"/>
        <v>0</v>
      </c>
      <c r="L21" s="39">
        <f t="shared" si="14"/>
        <v>0</v>
      </c>
      <c r="M21" s="39">
        <f t="shared" si="14"/>
        <v>0</v>
      </c>
      <c r="N21" s="39">
        <f t="shared" si="14"/>
        <v>0</v>
      </c>
      <c r="O21" s="25">
        <f>SUM(O16:O20)</f>
        <v>38440.423399999963</v>
      </c>
      <c r="P21" s="26">
        <f>SUM(P16:P20)</f>
        <v>146614.88881999996</v>
      </c>
      <c r="Q21" s="39">
        <f>SUM(Q16:Q20)</f>
        <v>53043</v>
      </c>
      <c r="R21" s="37">
        <f>SUM(R16:R20)</f>
        <v>170960</v>
      </c>
      <c r="S21" s="39">
        <f t="shared" si="14"/>
        <v>0</v>
      </c>
      <c r="T21" s="39">
        <f t="shared" si="14"/>
        <v>0</v>
      </c>
      <c r="U21" s="39">
        <f t="shared" si="14"/>
        <v>0</v>
      </c>
      <c r="V21" s="39">
        <f t="shared" si="14"/>
        <v>0</v>
      </c>
      <c r="W21" s="39">
        <f t="shared" si="14"/>
        <v>0</v>
      </c>
      <c r="X21" s="39">
        <f t="shared" si="14"/>
        <v>0</v>
      </c>
      <c r="Y21" s="39">
        <f t="shared" si="14"/>
        <v>0</v>
      </c>
      <c r="Z21" s="39">
        <f t="shared" si="14"/>
        <v>0</v>
      </c>
      <c r="AA21" s="39">
        <f t="shared" si="13"/>
        <v>0</v>
      </c>
      <c r="AB21" s="39">
        <f t="shared" si="11"/>
        <v>0</v>
      </c>
      <c r="AC21" s="39">
        <f t="shared" si="11"/>
        <v>0</v>
      </c>
      <c r="AD21" s="39">
        <f t="shared" si="11"/>
        <v>0</v>
      </c>
      <c r="AE21" s="39">
        <f t="shared" si="14"/>
        <v>0</v>
      </c>
      <c r="AF21" s="39">
        <f t="shared" si="14"/>
        <v>0</v>
      </c>
      <c r="AG21" s="39">
        <f t="shared" si="14"/>
        <v>0</v>
      </c>
      <c r="AH21" s="39">
        <f t="shared" si="14"/>
        <v>0</v>
      </c>
      <c r="AI21" s="39">
        <f t="shared" si="14"/>
        <v>0</v>
      </c>
      <c r="AJ21" s="39">
        <f t="shared" si="14"/>
        <v>0</v>
      </c>
      <c r="AK21" s="39">
        <f t="shared" si="14"/>
        <v>0</v>
      </c>
      <c r="AL21" s="39">
        <f t="shared" si="14"/>
        <v>0</v>
      </c>
      <c r="AM21" s="39">
        <f t="shared" si="14"/>
        <v>0</v>
      </c>
      <c r="AN21" s="39">
        <f t="shared" si="14"/>
        <v>0</v>
      </c>
      <c r="AO21" s="39">
        <f t="shared" si="14"/>
        <v>0</v>
      </c>
      <c r="AP21" s="39">
        <f t="shared" si="14"/>
        <v>0</v>
      </c>
      <c r="AQ21" s="39">
        <f t="shared" si="14"/>
        <v>0</v>
      </c>
      <c r="AR21" s="39">
        <f t="shared" si="14"/>
        <v>0</v>
      </c>
      <c r="AS21" s="39">
        <f t="shared" si="14"/>
        <v>0</v>
      </c>
      <c r="AT21" s="39">
        <f t="shared" si="14"/>
        <v>0</v>
      </c>
      <c r="AU21" s="39">
        <f t="shared" si="14"/>
        <v>0</v>
      </c>
      <c r="AV21" s="39">
        <f t="shared" si="14"/>
        <v>0</v>
      </c>
      <c r="AW21" s="39">
        <f t="shared" si="14"/>
        <v>0</v>
      </c>
      <c r="AX21" s="39">
        <f t="shared" si="14"/>
        <v>0</v>
      </c>
      <c r="AY21" s="39">
        <f t="shared" si="14"/>
        <v>0</v>
      </c>
      <c r="AZ21" s="39">
        <f t="shared" si="14"/>
        <v>0</v>
      </c>
      <c r="BA21" s="39">
        <f t="shared" si="14"/>
        <v>0</v>
      </c>
      <c r="BB21" s="39">
        <f t="shared" si="14"/>
        <v>0</v>
      </c>
      <c r="BC21" s="39">
        <f t="shared" si="14"/>
        <v>0</v>
      </c>
      <c r="BD21" s="39">
        <f t="shared" si="14"/>
        <v>0</v>
      </c>
      <c r="BE21" s="39">
        <f t="shared" si="14"/>
        <v>0</v>
      </c>
      <c r="BF21" s="39">
        <f t="shared" si="14"/>
        <v>0</v>
      </c>
      <c r="BG21" s="39">
        <f t="shared" si="14"/>
        <v>0</v>
      </c>
      <c r="BH21" s="39">
        <f t="shared" si="14"/>
        <v>0</v>
      </c>
      <c r="BI21" s="39">
        <f t="shared" si="14"/>
        <v>0</v>
      </c>
      <c r="BJ21" s="39">
        <f t="shared" si="14"/>
        <v>0</v>
      </c>
      <c r="BK21" s="26">
        <f>SUM(BK16:BK20)</f>
        <v>1956305.8076000004</v>
      </c>
      <c r="BL21" s="26">
        <f>SUM(BL16:BL20)</f>
        <v>5157691.7388500003</v>
      </c>
      <c r="BM21" s="26">
        <f>SUM(BM16:BM20)</f>
        <v>1505352</v>
      </c>
      <c r="BN21" s="26">
        <f t="shared" ref="BN21" si="15">SUM(BN16:BN20)</f>
        <v>4448089</v>
      </c>
      <c r="BO21" s="26">
        <f t="shared" si="14"/>
        <v>2106890.8725900003</v>
      </c>
      <c r="BP21" s="26">
        <f t="shared" si="14"/>
        <v>5776626.4889099998</v>
      </c>
      <c r="BQ21" s="39">
        <f t="shared" si="14"/>
        <v>1685917</v>
      </c>
      <c r="BR21" s="26">
        <f t="shared" si="14"/>
        <v>5071545</v>
      </c>
    </row>
    <row r="22" spans="2:70"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</row>
    <row r="23" spans="2:70">
      <c r="B23" s="41" t="s">
        <v>34</v>
      </c>
    </row>
    <row r="24" spans="2:70"/>
  </sheetData>
  <mergeCells count="24">
    <mergeCell ref="BO8:BR8"/>
    <mergeCell ref="B15:BR15"/>
    <mergeCell ref="AQ8:AT8"/>
    <mergeCell ref="AU8:AX8"/>
    <mergeCell ref="AY8:BB8"/>
    <mergeCell ref="BC8:BF8"/>
    <mergeCell ref="BG8:BJ8"/>
    <mergeCell ref="BK8:BN8"/>
    <mergeCell ref="S8:V8"/>
    <mergeCell ref="W8:Z8"/>
    <mergeCell ref="AA8:AD8"/>
    <mergeCell ref="AE8:AH8"/>
    <mergeCell ref="AI8:AL8"/>
    <mergeCell ref="AM8:AP8"/>
    <mergeCell ref="B1:BR1"/>
    <mergeCell ref="B2:BR2"/>
    <mergeCell ref="B3:BR3"/>
    <mergeCell ref="B5:BR5"/>
    <mergeCell ref="B6:BR6"/>
    <mergeCell ref="B8:B9"/>
    <mergeCell ref="C8:F8"/>
    <mergeCell ref="G8:J8"/>
    <mergeCell ref="K8:N8"/>
    <mergeCell ref="O8:R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NL-6 COMM SCH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2018-02-28T12:26:20Z</dcterms:created>
  <dcterms:modified xsi:type="dcterms:W3CDTF">2018-02-28T12:26:34Z</dcterms:modified>
</cp:coreProperties>
</file>