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T20"/>
  <c r="S20"/>
  <c r="R20"/>
  <c r="Q20"/>
  <c r="T19"/>
  <c r="S19"/>
  <c r="R19"/>
  <c r="Q19"/>
  <c r="T18"/>
  <c r="S18"/>
  <c r="R18"/>
  <c r="Q18"/>
  <c r="T17"/>
  <c r="S17"/>
  <c r="R17"/>
  <c r="Q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N21" s="1"/>
  <c r="M15"/>
  <c r="M21" s="1"/>
  <c r="L15"/>
  <c r="L21" s="1"/>
  <c r="K15"/>
  <c r="K21" s="1"/>
  <c r="J15"/>
  <c r="J21" s="1"/>
  <c r="I15"/>
  <c r="I21" s="1"/>
  <c r="H15"/>
  <c r="H21" s="1"/>
  <c r="G15"/>
  <c r="G21" s="1"/>
  <c r="F15"/>
  <c r="F21" s="1"/>
  <c r="E15"/>
  <c r="E21" s="1"/>
  <c r="T13"/>
  <c r="S13"/>
  <c r="R13"/>
  <c r="Q13"/>
  <c r="T12"/>
  <c r="S12"/>
  <c r="R12"/>
  <c r="Q12"/>
  <c r="T11"/>
  <c r="S11"/>
  <c r="R11"/>
  <c r="Q11"/>
  <c r="P10"/>
  <c r="P14" s="1"/>
  <c r="P22" s="1"/>
  <c r="P25" s="1"/>
  <c r="P28" s="1"/>
  <c r="O10"/>
  <c r="O14" s="1"/>
  <c r="N10"/>
  <c r="N14" s="1"/>
  <c r="N22" s="1"/>
  <c r="N25" s="1"/>
  <c r="N28" s="1"/>
  <c r="M10"/>
  <c r="M14" s="1"/>
  <c r="M22" s="1"/>
  <c r="M25" s="1"/>
  <c r="M28" s="1"/>
  <c r="L10"/>
  <c r="L14" s="1"/>
  <c r="L22" s="1"/>
  <c r="L25" s="1"/>
  <c r="L28" s="1"/>
  <c r="K10"/>
  <c r="K14" s="1"/>
  <c r="K22" s="1"/>
  <c r="K25" s="1"/>
  <c r="K28" s="1"/>
  <c r="J10"/>
  <c r="J14" s="1"/>
  <c r="J22" s="1"/>
  <c r="J25" s="1"/>
  <c r="J28" s="1"/>
  <c r="I10"/>
  <c r="I14" s="1"/>
  <c r="I22" s="1"/>
  <c r="I25" s="1"/>
  <c r="I28" s="1"/>
  <c r="H10"/>
  <c r="H14" s="1"/>
  <c r="H22" s="1"/>
  <c r="H25" s="1"/>
  <c r="H28" s="1"/>
  <c r="G10"/>
  <c r="G14" s="1"/>
  <c r="G22" s="1"/>
  <c r="G25" s="1"/>
  <c r="G28" s="1"/>
  <c r="F10"/>
  <c r="F14" s="1"/>
  <c r="F22" s="1"/>
  <c r="F25" s="1"/>
  <c r="F28" s="1"/>
  <c r="E10"/>
  <c r="E14" s="1"/>
  <c r="E22" s="1"/>
  <c r="E25" s="1"/>
  <c r="E28" s="1"/>
  <c r="T9"/>
  <c r="S9"/>
  <c r="R9"/>
  <c r="Q9"/>
  <c r="P9"/>
  <c r="O9"/>
  <c r="N9"/>
  <c r="M9"/>
  <c r="L9"/>
  <c r="K9"/>
  <c r="J9"/>
  <c r="I9"/>
  <c r="H9"/>
  <c r="G9"/>
  <c r="F9"/>
  <c r="E9"/>
  <c r="B6"/>
  <c r="B2"/>
  <c r="O22" l="1"/>
  <c r="O25" s="1"/>
  <c r="O28" s="1"/>
  <c r="T10"/>
  <c r="T14" s="1"/>
  <c r="T22" s="1"/>
  <c r="T25" s="1"/>
  <c r="T28" s="1"/>
  <c r="T15"/>
  <c r="T21" s="1"/>
  <c r="S10"/>
  <c r="S14" s="1"/>
  <c r="S22" s="1"/>
  <c r="S25" s="1"/>
  <c r="S28" s="1"/>
  <c r="S15"/>
  <c r="S21" s="1"/>
  <c r="R10"/>
  <c r="R14" s="1"/>
  <c r="R22" s="1"/>
  <c r="R25" s="1"/>
  <c r="R28" s="1"/>
  <c r="R15"/>
  <c r="R21" s="1"/>
  <c r="Q10"/>
  <c r="Q14" s="1"/>
  <c r="Q22" s="1"/>
  <c r="Q25" s="1"/>
  <c r="Q28" s="1"/>
  <c r="Q15"/>
  <c r="Q21" s="1"/>
</calcChain>
</file>

<file path=xl/sharedStrings.xml><?xml version="1.0" encoding="utf-8"?>
<sst xmlns="http://schemas.openxmlformats.org/spreadsheetml/2006/main" count="38" uniqueCount="35">
  <si>
    <t>NATIONAL INSURANCE COMPANY LIMITED</t>
  </si>
  <si>
    <t>CIN: U10200WB1906GOI001713</t>
  </si>
  <si>
    <t>GO TO INDEX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</si>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</sst>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0" xfId="0" applyFont="1" applyFill="1"/>
    <xf numFmtId="1" fontId="3" fillId="0" borderId="5" xfId="1" applyNumberFormat="1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7" fillId="0" borderId="0" xfId="0" applyFont="1" applyFill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0" fontId="3" fillId="0" borderId="5" xfId="0" applyFont="1" applyFill="1" applyBorder="1" applyAlignment="1">
      <alignment wrapText="1"/>
    </xf>
    <xf numFmtId="0" fontId="3" fillId="0" borderId="19" xfId="0" applyFont="1" applyFill="1" applyBorder="1"/>
    <xf numFmtId="1" fontId="3" fillId="0" borderId="20" xfId="0" applyNumberFormat="1" applyFont="1" applyFill="1" applyBorder="1"/>
    <xf numFmtId="1" fontId="3" fillId="0" borderId="21" xfId="0" applyNumberFormat="1" applyFont="1" applyFill="1" applyBorder="1"/>
    <xf numFmtId="1" fontId="3" fillId="0" borderId="19" xfId="0" applyNumberFormat="1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Fill="1" applyBorder="1"/>
    <xf numFmtId="1" fontId="3" fillId="0" borderId="0" xfId="0" applyNumberFormat="1" applyFont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31.12.2016</v>
          </cell>
          <cell r="D1" t="str">
            <v>31 DECEMBER 2016</v>
          </cell>
          <cell r="E1" t="str">
            <v>31.12.2015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>
        <row r="17">
          <cell r="C17">
            <v>1710115.91807283</v>
          </cell>
          <cell r="D17">
            <v>5894356.9303255314</v>
          </cell>
          <cell r="E17">
            <v>1710419.2780771665</v>
          </cell>
          <cell r="F17">
            <v>5706096.3541802689</v>
          </cell>
          <cell r="G17">
            <v>374904.98836082418</v>
          </cell>
          <cell r="H17">
            <v>1317643.3477014238</v>
          </cell>
          <cell r="I17">
            <v>471106.02172036289</v>
          </cell>
          <cell r="J17">
            <v>1430870.0604103797</v>
          </cell>
          <cell r="K17">
            <v>19729332.505048104</v>
          </cell>
          <cell r="L17">
            <v>71579703.591236711</v>
          </cell>
          <cell r="M17">
            <v>24535055.899008628</v>
          </cell>
          <cell r="N17">
            <v>71591763.733727768</v>
          </cell>
        </row>
      </sheetData>
      <sheetData sheetId="5">
        <row r="17">
          <cell r="C17">
            <v>1870163.1420000019</v>
          </cell>
          <cell r="D17">
            <v>3990750.574000001</v>
          </cell>
          <cell r="E17">
            <v>1591395.3820000014</v>
          </cell>
          <cell r="F17">
            <v>4680785.2190000005</v>
          </cell>
          <cell r="G17">
            <v>1095053.199</v>
          </cell>
          <cell r="H17">
            <v>1451905.2349999999</v>
          </cell>
          <cell r="I17">
            <v>415804.65699999977</v>
          </cell>
          <cell r="J17">
            <v>800401.97400000039</v>
          </cell>
          <cell r="K17">
            <v>16416273.267000008</v>
          </cell>
          <cell r="L17">
            <v>62001659.743000016</v>
          </cell>
          <cell r="M17">
            <v>20114329.173999991</v>
          </cell>
          <cell r="N17">
            <v>62627731.998999998</v>
          </cell>
        </row>
      </sheetData>
      <sheetData sheetId="6">
        <row r="14">
          <cell r="C14">
            <v>188156.50999999998</v>
          </cell>
          <cell r="D14">
            <v>587287.61900000006</v>
          </cell>
          <cell r="E14">
            <v>214842.46400000001</v>
          </cell>
          <cell r="F14">
            <v>574328.91200000001</v>
          </cell>
          <cell r="G14">
            <v>33187.899000000005</v>
          </cell>
          <cell r="H14">
            <v>114848.68700000001</v>
          </cell>
          <cell r="I14">
            <v>34739.815999999977</v>
          </cell>
          <cell r="J14">
            <v>81323.016999999993</v>
          </cell>
          <cell r="K14">
            <v>-909502.54300000006</v>
          </cell>
          <cell r="L14">
            <v>1720194.9909999995</v>
          </cell>
          <cell r="M14">
            <v>1318930.5640000002</v>
          </cell>
          <cell r="N14">
            <v>3906925.7939999998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W31"/>
  <sheetViews>
    <sheetView showGridLines="0" showZeros="0"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0" sqref="B20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- 28/12/2015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 t="s">
        <v>2</v>
      </c>
    </row>
    <row r="5" spans="2:23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31 DECEMBER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4</v>
      </c>
      <c r="L7" s="5" t="s">
        <v>4</v>
      </c>
      <c r="P7" s="5" t="s">
        <v>4</v>
      </c>
      <c r="T7" s="5" t="s">
        <v>4</v>
      </c>
    </row>
    <row r="8" spans="2:23" s="11" customFormat="1">
      <c r="B8" s="6"/>
      <c r="C8" s="7" t="s">
        <v>5</v>
      </c>
      <c r="D8" s="8" t="s">
        <v>6</v>
      </c>
      <c r="E8" s="6" t="s">
        <v>7</v>
      </c>
      <c r="F8" s="9"/>
      <c r="G8" s="9"/>
      <c r="H8" s="10"/>
      <c r="I8" s="6" t="s">
        <v>8</v>
      </c>
      <c r="J8" s="9"/>
      <c r="K8" s="9"/>
      <c r="L8" s="10"/>
      <c r="M8" s="6" t="s">
        <v>9</v>
      </c>
      <c r="N8" s="9"/>
      <c r="O8" s="9"/>
      <c r="P8" s="10"/>
      <c r="Q8" s="6" t="s">
        <v>10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31.12.2016</v>
      </c>
      <c r="F9" s="16" t="str">
        <f>"Upto the Quarter ended " &amp;[1]INDEX!$C$1</f>
        <v>Upto the Quarter ended 31.12.2016</v>
      </c>
      <c r="G9" s="16" t="str">
        <f>"For the Quarter ended " &amp;[1]INDEX!$E$1</f>
        <v>For the Quarter ended 31.12.2015</v>
      </c>
      <c r="H9" s="17" t="str">
        <f>"Upto the Quarter ended " &amp;[1]INDEX!$E$1</f>
        <v>Upto the Quarter ended 31.12.2015</v>
      </c>
      <c r="I9" s="15" t="str">
        <f>"For the Quarter ended " &amp;[1]INDEX!$C$1</f>
        <v>For the Quarter ended 31.12.2016</v>
      </c>
      <c r="J9" s="16" t="str">
        <f>"Upto the Quarter ended " &amp;[1]INDEX!$C$1</f>
        <v>Upto the Quarter ended 31.12.2016</v>
      </c>
      <c r="K9" s="16" t="str">
        <f>"For the Quarter ended " &amp;[1]INDEX!$E$1</f>
        <v>For the Quarter ended 31.12.2015</v>
      </c>
      <c r="L9" s="17" t="str">
        <f>"Upto the Quarter ended " &amp;[1]INDEX!$E$1</f>
        <v>Upto the Quarter ended 31.12.2015</v>
      </c>
      <c r="M9" s="15" t="str">
        <f>"For the Quarter ended " &amp;[1]INDEX!$C$1</f>
        <v>For the Quarter ended 31.12.2016</v>
      </c>
      <c r="N9" s="16" t="str">
        <f>"Upto the Quarter ended " &amp;[1]INDEX!$C$1</f>
        <v>Upto the Quarter ended 31.12.2016</v>
      </c>
      <c r="O9" s="16" t="str">
        <f>"For the Quarter ended " &amp;[1]INDEX!$E$1</f>
        <v>For the Quarter ended 31.12.2015</v>
      </c>
      <c r="P9" s="17" t="str">
        <f>"Upto the Quarter ended " &amp;[1]INDEX!$E$1</f>
        <v>Upto the Quarter ended 31.12.2015</v>
      </c>
      <c r="Q9" s="15" t="str">
        <f>"For the Quarter ended " &amp;[1]INDEX!$C$1</f>
        <v>For the Quarter ended 31.12.2016</v>
      </c>
      <c r="R9" s="16" t="str">
        <f>"Upto the Quarter ended " &amp;[1]INDEX!$C$1</f>
        <v>Upto the Quarter ended 31.12.2016</v>
      </c>
      <c r="S9" s="16" t="str">
        <f>"For the Quarter ended " &amp;[1]INDEX!$E$1</f>
        <v>For the Quarter ended 31.12.2015</v>
      </c>
      <c r="T9" s="17" t="str">
        <f>"Upto the Quarter ended " &amp;[1]INDEX!$E$1</f>
        <v>Upto the Quarter ended 31.12.2015</v>
      </c>
    </row>
    <row r="10" spans="2:23" s="25" customFormat="1">
      <c r="B10" s="19">
        <v>1</v>
      </c>
      <c r="C10" s="20" t="s">
        <v>11</v>
      </c>
      <c r="D10" s="21" t="s">
        <v>12</v>
      </c>
      <c r="E10" s="22">
        <f>'[1]NL-4 PREM SCH'!C17</f>
        <v>1710115.91807283</v>
      </c>
      <c r="F10" s="23">
        <f>'[1]NL-4 PREM SCH'!D17</f>
        <v>5894356.9303255314</v>
      </c>
      <c r="G10" s="23">
        <f>'[1]NL-4 PREM SCH'!E17</f>
        <v>1710419.2780771665</v>
      </c>
      <c r="H10" s="24">
        <f>'[1]NL-4 PREM SCH'!F17</f>
        <v>5706096.3541802689</v>
      </c>
      <c r="I10" s="22">
        <f>'[1]NL-4 PREM SCH'!G17</f>
        <v>374904.98836082418</v>
      </c>
      <c r="J10" s="23">
        <f>'[1]NL-4 PREM SCH'!H17</f>
        <v>1317643.3477014238</v>
      </c>
      <c r="K10" s="23">
        <f>'[1]NL-4 PREM SCH'!I17</f>
        <v>471106.02172036289</v>
      </c>
      <c r="L10" s="24">
        <f>'[1]NL-4 PREM SCH'!J17</f>
        <v>1430870.0604103797</v>
      </c>
      <c r="M10" s="22">
        <f>'[1]NL-4 PREM SCH'!K17</f>
        <v>19729332.505048104</v>
      </c>
      <c r="N10" s="23">
        <f>'[1]NL-4 PREM SCH'!L17</f>
        <v>71579703.591236711</v>
      </c>
      <c r="O10" s="23">
        <f>'[1]NL-4 PREM SCH'!M17</f>
        <v>24535055.899008628</v>
      </c>
      <c r="P10" s="24">
        <f>'[1]NL-4 PREM SCH'!N17</f>
        <v>71591763.733727768</v>
      </c>
      <c r="Q10" s="22">
        <f>+E10+I10+M10</f>
        <v>21814353.411481757</v>
      </c>
      <c r="R10" s="23">
        <f t="shared" ref="R10:T13" si="0">+F10+J10+N10</f>
        <v>78791703.869263664</v>
      </c>
      <c r="S10" s="23">
        <f t="shared" si="0"/>
        <v>26716581.198806159</v>
      </c>
      <c r="T10" s="24">
        <f t="shared" si="0"/>
        <v>78728730.14831841</v>
      </c>
    </row>
    <row r="11" spans="2:23" s="25" customFormat="1">
      <c r="B11" s="19">
        <v>2</v>
      </c>
      <c r="C11" s="20" t="s">
        <v>13</v>
      </c>
      <c r="D11" s="21"/>
      <c r="E11" s="22">
        <v>296501</v>
      </c>
      <c r="F11" s="23">
        <v>614299</v>
      </c>
      <c r="G11" s="23">
        <v>199627</v>
      </c>
      <c r="H11" s="24">
        <v>597565</v>
      </c>
      <c r="I11" s="22">
        <v>55715</v>
      </c>
      <c r="J11" s="23">
        <v>115433</v>
      </c>
      <c r="K11" s="23">
        <v>52679</v>
      </c>
      <c r="L11" s="24">
        <v>157690</v>
      </c>
      <c r="M11" s="22">
        <v>2515594</v>
      </c>
      <c r="N11" s="26">
        <v>5211879</v>
      </c>
      <c r="O11" s="23">
        <v>1813882</v>
      </c>
      <c r="P11" s="24">
        <v>5429682</v>
      </c>
      <c r="Q11" s="22">
        <f t="shared" ref="Q11:Q13" si="1">+E11+I11+M11</f>
        <v>2867810</v>
      </c>
      <c r="R11" s="23">
        <f t="shared" si="0"/>
        <v>5941611</v>
      </c>
      <c r="S11" s="23">
        <f t="shared" si="0"/>
        <v>2066188</v>
      </c>
      <c r="T11" s="24">
        <f t="shared" si="0"/>
        <v>6184937</v>
      </c>
    </row>
    <row r="12" spans="2:23" s="25" customFormat="1">
      <c r="B12" s="19">
        <v>3</v>
      </c>
      <c r="C12" s="20" t="s">
        <v>14</v>
      </c>
      <c r="D12" s="21"/>
      <c r="E12" s="22">
        <v>173</v>
      </c>
      <c r="F12" s="23">
        <v>173</v>
      </c>
      <c r="G12" s="23">
        <v>0</v>
      </c>
      <c r="H12" s="24"/>
      <c r="I12" s="22">
        <v>-31</v>
      </c>
      <c r="J12" s="23">
        <v>0</v>
      </c>
      <c r="K12" s="23">
        <v>0</v>
      </c>
      <c r="L12" s="24"/>
      <c r="M12" s="22">
        <v>3856</v>
      </c>
      <c r="N12" s="23">
        <v>5499</v>
      </c>
      <c r="O12" s="23">
        <v>-2711</v>
      </c>
      <c r="P12" s="24">
        <v>19463</v>
      </c>
      <c r="Q12" s="22">
        <f t="shared" si="1"/>
        <v>3998</v>
      </c>
      <c r="R12" s="23">
        <f t="shared" si="0"/>
        <v>5672</v>
      </c>
      <c r="S12" s="23">
        <f t="shared" si="0"/>
        <v>-2711</v>
      </c>
      <c r="T12" s="24">
        <f t="shared" si="0"/>
        <v>19463</v>
      </c>
    </row>
    <row r="13" spans="2:23" s="25" customFormat="1" ht="21.75" thickBot="1">
      <c r="B13" s="27">
        <v>4</v>
      </c>
      <c r="C13" s="28" t="s">
        <v>15</v>
      </c>
      <c r="D13" s="29"/>
      <c r="E13" s="22">
        <v>235860</v>
      </c>
      <c r="F13" s="30">
        <v>857089</v>
      </c>
      <c r="G13" s="23">
        <v>224845</v>
      </c>
      <c r="H13" s="31">
        <v>805290</v>
      </c>
      <c r="I13" s="22">
        <v>44320</v>
      </c>
      <c r="J13" s="30">
        <v>161056</v>
      </c>
      <c r="K13" s="30">
        <v>59334</v>
      </c>
      <c r="L13" s="24">
        <v>212506</v>
      </c>
      <c r="M13" s="32">
        <v>2001106</v>
      </c>
      <c r="N13" s="30">
        <v>7271782</v>
      </c>
      <c r="O13" s="30">
        <v>2043020</v>
      </c>
      <c r="P13" s="31">
        <v>7317145</v>
      </c>
      <c r="Q13" s="32">
        <f t="shared" si="1"/>
        <v>2281286</v>
      </c>
      <c r="R13" s="30">
        <f t="shared" si="0"/>
        <v>8289927</v>
      </c>
      <c r="S13" s="30">
        <f t="shared" si="0"/>
        <v>2327199</v>
      </c>
      <c r="T13" s="31">
        <f t="shared" si="0"/>
        <v>8334941</v>
      </c>
    </row>
    <row r="14" spans="2:23" s="39" customFormat="1" ht="21.75" thickBot="1">
      <c r="B14" s="33"/>
      <c r="C14" s="34" t="s">
        <v>16</v>
      </c>
      <c r="D14" s="35"/>
      <c r="E14" s="36">
        <f>SUM(E10:E13)</f>
        <v>2242649.91807283</v>
      </c>
      <c r="F14" s="37">
        <f t="shared" ref="F14" si="2">SUM(F10:F13)</f>
        <v>7365917.9303255314</v>
      </c>
      <c r="G14" s="37">
        <f>SUM(G10:G13)</f>
        <v>2134891.2780771665</v>
      </c>
      <c r="H14" s="38">
        <f t="shared" ref="H14:T14" si="3">SUM(H10:H13)</f>
        <v>7108951.3541802689</v>
      </c>
      <c r="I14" s="36">
        <f>SUM(I10:I13)</f>
        <v>474908.98836082418</v>
      </c>
      <c r="J14" s="37">
        <f t="shared" ref="J14" si="4">SUM(J10:J13)</f>
        <v>1594132.3477014238</v>
      </c>
      <c r="K14" s="37">
        <f>SUM(K10:K13)</f>
        <v>583119.02172036283</v>
      </c>
      <c r="L14" s="38">
        <f t="shared" ref="L14" si="5">SUM(L10:L13)</f>
        <v>1801066.0604103797</v>
      </c>
      <c r="M14" s="36">
        <f>SUM(M10:M13)</f>
        <v>24249888.505048104</v>
      </c>
      <c r="N14" s="37">
        <f t="shared" ref="N14" si="6">SUM(N10:N13)</f>
        <v>84068863.591236711</v>
      </c>
      <c r="O14" s="37">
        <f>SUM(O10:O13)</f>
        <v>28389246.899008628</v>
      </c>
      <c r="P14" s="38">
        <f t="shared" ref="P14" si="7">SUM(P10:P13)</f>
        <v>84358053.733727768</v>
      </c>
      <c r="Q14" s="36">
        <f t="shared" si="3"/>
        <v>26967447.411481757</v>
      </c>
      <c r="R14" s="37">
        <f t="shared" si="3"/>
        <v>93028913.869263664</v>
      </c>
      <c r="S14" s="37">
        <f t="shared" si="3"/>
        <v>31107257.198806159</v>
      </c>
      <c r="T14" s="38">
        <f t="shared" si="3"/>
        <v>93268071.14831841</v>
      </c>
    </row>
    <row r="15" spans="2:23" s="25" customFormat="1">
      <c r="B15" s="40">
        <v>1</v>
      </c>
      <c r="C15" s="41" t="s">
        <v>17</v>
      </c>
      <c r="D15" s="42" t="s">
        <v>18</v>
      </c>
      <c r="E15" s="43">
        <f>'[1]NL-5 CLAIMS SCH'!C17</f>
        <v>1870163.1420000019</v>
      </c>
      <c r="F15" s="44">
        <f>'[1]NL-5 CLAIMS SCH'!D17</f>
        <v>3990750.574000001</v>
      </c>
      <c r="G15" s="44">
        <f>'[1]NL-5 CLAIMS SCH'!E17</f>
        <v>1591395.3820000014</v>
      </c>
      <c r="H15" s="45">
        <f>'[1]NL-5 CLAIMS SCH'!F17</f>
        <v>4680785.2190000005</v>
      </c>
      <c r="I15" s="43">
        <f>'[1]NL-5 CLAIMS SCH'!G17</f>
        <v>1095053.199</v>
      </c>
      <c r="J15" s="44">
        <f>'[1]NL-5 CLAIMS SCH'!H17</f>
        <v>1451905.2349999999</v>
      </c>
      <c r="K15" s="44">
        <f>'[1]NL-5 CLAIMS SCH'!I17</f>
        <v>415804.65699999977</v>
      </c>
      <c r="L15" s="45">
        <f>'[1]NL-5 CLAIMS SCH'!J17</f>
        <v>800401.97400000039</v>
      </c>
      <c r="M15" s="43">
        <f>'[1]NL-5 CLAIMS SCH'!K17</f>
        <v>16416273.267000008</v>
      </c>
      <c r="N15" s="44">
        <f>'[1]NL-5 CLAIMS SCH'!L17</f>
        <v>62001659.743000016</v>
      </c>
      <c r="O15" s="44">
        <f>'[1]NL-5 CLAIMS SCH'!M17</f>
        <v>20114329.173999991</v>
      </c>
      <c r="P15" s="45">
        <f>'[1]NL-5 CLAIMS SCH'!N17</f>
        <v>62627731.998999998</v>
      </c>
      <c r="Q15" s="43">
        <f t="shared" ref="Q15:T20" si="8">+E15+I15+M15</f>
        <v>19381489.60800001</v>
      </c>
      <c r="R15" s="44">
        <f t="shared" si="8"/>
        <v>67444315.552000016</v>
      </c>
      <c r="S15" s="44">
        <f t="shared" si="8"/>
        <v>22121529.212999992</v>
      </c>
      <c r="T15" s="45">
        <f t="shared" si="8"/>
        <v>68108919.192000002</v>
      </c>
    </row>
    <row r="16" spans="2:23" s="25" customFormat="1">
      <c r="B16" s="19">
        <v>2</v>
      </c>
      <c r="C16" s="20" t="s">
        <v>19</v>
      </c>
      <c r="D16" s="21" t="s">
        <v>20</v>
      </c>
      <c r="E16" s="22">
        <f>'[1]NL-6 COMM SCH'!C14</f>
        <v>188156.50999999998</v>
      </c>
      <c r="F16" s="23">
        <f>'[1]NL-6 COMM SCH'!D14</f>
        <v>587287.61900000006</v>
      </c>
      <c r="G16" s="23">
        <f>'[1]NL-6 COMM SCH'!E14</f>
        <v>214842.46400000001</v>
      </c>
      <c r="H16" s="24">
        <f>'[1]NL-6 COMM SCH'!F14</f>
        <v>574328.91200000001</v>
      </c>
      <c r="I16" s="22">
        <f>'[1]NL-6 COMM SCH'!G14</f>
        <v>33187.899000000005</v>
      </c>
      <c r="J16" s="23">
        <f>'[1]NL-6 COMM SCH'!H14</f>
        <v>114848.68700000001</v>
      </c>
      <c r="K16" s="23">
        <f>'[1]NL-6 COMM SCH'!I14</f>
        <v>34739.815999999977</v>
      </c>
      <c r="L16" s="24">
        <f>'[1]NL-6 COMM SCH'!J14</f>
        <v>81323.016999999993</v>
      </c>
      <c r="M16" s="22">
        <f>'[1]NL-6 COMM SCH'!K14</f>
        <v>-909502.54300000006</v>
      </c>
      <c r="N16" s="23">
        <f>'[1]NL-6 COMM SCH'!L14-1</f>
        <v>1720193.9909999995</v>
      </c>
      <c r="O16" s="23">
        <f>'[1]NL-6 COMM SCH'!M14</f>
        <v>1318930.5640000002</v>
      </c>
      <c r="P16" s="24">
        <f>'[1]NL-6 COMM SCH'!N14</f>
        <v>3906925.7939999998</v>
      </c>
      <c r="Q16" s="22">
        <f>+E16+I16+M16</f>
        <v>-688158.13400000008</v>
      </c>
      <c r="R16" s="23">
        <f t="shared" si="8"/>
        <v>2422330.2969999993</v>
      </c>
      <c r="S16" s="23">
        <f t="shared" si="8"/>
        <v>1568512.8440000003</v>
      </c>
      <c r="T16" s="24">
        <f t="shared" si="8"/>
        <v>4562577.7229999993</v>
      </c>
    </row>
    <row r="17" spans="2:20" s="25" customFormat="1">
      <c r="B17" s="19">
        <v>3</v>
      </c>
      <c r="C17" s="20" t="s">
        <v>21</v>
      </c>
      <c r="D17" s="21" t="s">
        <v>22</v>
      </c>
      <c r="E17" s="22">
        <v>779810</v>
      </c>
      <c r="F17" s="23">
        <v>1779761</v>
      </c>
      <c r="G17" s="23">
        <v>420324</v>
      </c>
      <c r="H17" s="24">
        <v>1449390</v>
      </c>
      <c r="I17" s="22">
        <v>115725</v>
      </c>
      <c r="J17" s="23">
        <v>292462</v>
      </c>
      <c r="K17" s="23">
        <v>84960</v>
      </c>
      <c r="L17" s="24">
        <v>294293</v>
      </c>
      <c r="M17" s="22">
        <v>8140242</v>
      </c>
      <c r="N17" s="23">
        <v>22676763</v>
      </c>
      <c r="O17" s="23">
        <v>7032236</v>
      </c>
      <c r="P17" s="24">
        <v>19643772</v>
      </c>
      <c r="Q17" s="22">
        <f t="shared" si="8"/>
        <v>9035777</v>
      </c>
      <c r="R17" s="23">
        <f t="shared" si="8"/>
        <v>24748986</v>
      </c>
      <c r="S17" s="23">
        <f t="shared" si="8"/>
        <v>7537520</v>
      </c>
      <c r="T17" s="24">
        <f t="shared" si="8"/>
        <v>21387455</v>
      </c>
    </row>
    <row r="18" spans="2:20" s="25" customFormat="1">
      <c r="B18" s="19">
        <v>4</v>
      </c>
      <c r="C18" s="20" t="s">
        <v>23</v>
      </c>
      <c r="D18" s="21"/>
      <c r="E18" s="22"/>
      <c r="F18" s="23"/>
      <c r="G18" s="23">
        <v>0</v>
      </c>
      <c r="H18" s="24"/>
      <c r="I18" s="22"/>
      <c r="J18" s="23"/>
      <c r="K18" s="23">
        <v>0</v>
      </c>
      <c r="L18" s="24"/>
      <c r="M18" s="22"/>
      <c r="N18" s="23"/>
      <c r="O18" s="23">
        <v>0</v>
      </c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 s="25" customFormat="1">
      <c r="B19" s="20">
        <v>5</v>
      </c>
      <c r="C19" s="20" t="s">
        <v>24</v>
      </c>
      <c r="D19" s="20"/>
      <c r="E19" s="23">
        <v>-266</v>
      </c>
      <c r="F19" s="23">
        <v>0</v>
      </c>
      <c r="G19" s="23">
        <v>222</v>
      </c>
      <c r="H19" s="23">
        <v>313</v>
      </c>
      <c r="I19" s="23">
        <v>12</v>
      </c>
      <c r="J19" s="23">
        <v>12</v>
      </c>
      <c r="K19" s="23">
        <v>-3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f t="shared" si="8"/>
        <v>-254</v>
      </c>
      <c r="R19" s="23">
        <f t="shared" si="8"/>
        <v>12</v>
      </c>
      <c r="S19" s="23">
        <f t="shared" si="8"/>
        <v>219</v>
      </c>
      <c r="T19" s="23">
        <f t="shared" si="8"/>
        <v>313</v>
      </c>
    </row>
    <row r="20" spans="2:20" s="25" customFormat="1" ht="84.75" thickBot="1">
      <c r="B20" s="20">
        <v>6</v>
      </c>
      <c r="C20" s="46" t="s">
        <v>25</v>
      </c>
      <c r="D20" s="47"/>
      <c r="E20" s="48">
        <v>3260</v>
      </c>
      <c r="F20" s="49">
        <v>8003</v>
      </c>
      <c r="G20" s="23">
        <v>992</v>
      </c>
      <c r="H20" s="50">
        <v>3724</v>
      </c>
      <c r="I20" s="23">
        <v>613</v>
      </c>
      <c r="J20" s="49">
        <v>1504</v>
      </c>
      <c r="K20" s="49">
        <v>261</v>
      </c>
      <c r="L20" s="50">
        <v>982</v>
      </c>
      <c r="M20" s="48">
        <v>27657</v>
      </c>
      <c r="N20" s="49">
        <v>67900</v>
      </c>
      <c r="O20" s="49">
        <v>9022</v>
      </c>
      <c r="P20" s="50">
        <v>33841</v>
      </c>
      <c r="Q20" s="48">
        <f t="shared" si="8"/>
        <v>31530</v>
      </c>
      <c r="R20" s="49">
        <f t="shared" si="8"/>
        <v>77407</v>
      </c>
      <c r="S20" s="49">
        <f t="shared" si="8"/>
        <v>10275</v>
      </c>
      <c r="T20" s="50">
        <f t="shared" si="8"/>
        <v>38547</v>
      </c>
    </row>
    <row r="21" spans="2:20" s="39" customFormat="1" ht="21.75" thickBot="1">
      <c r="B21" s="33"/>
      <c r="C21" s="34" t="s">
        <v>26</v>
      </c>
      <c r="D21" s="35"/>
      <c r="E21" s="36">
        <f>SUM(E15:E20)</f>
        <v>2841123.6520000016</v>
      </c>
      <c r="F21" s="36">
        <f>SUM(F15:F20)+2</f>
        <v>6365804.1930000009</v>
      </c>
      <c r="G21" s="36">
        <f t="shared" ref="G21:T21" si="9">SUM(G15:G20)</f>
        <v>2227775.8460000013</v>
      </c>
      <c r="H21" s="36">
        <f t="shared" si="9"/>
        <v>6708541.131000001</v>
      </c>
      <c r="I21" s="36">
        <f>SUM(I15:I20)</f>
        <v>1244591.098</v>
      </c>
      <c r="J21" s="36">
        <f>SUM(J15:J20)</f>
        <v>1860731.9219999998</v>
      </c>
      <c r="K21" s="36">
        <f t="shared" ref="K21" si="10">SUM(K15:K20)</f>
        <v>535762.47299999977</v>
      </c>
      <c r="L21" s="36">
        <f t="shared" si="9"/>
        <v>1176999.9910000004</v>
      </c>
      <c r="M21" s="36">
        <f>SUM(M15:M20)</f>
        <v>23674669.724000007</v>
      </c>
      <c r="N21" s="36">
        <f t="shared" si="9"/>
        <v>86466516.734000012</v>
      </c>
      <c r="O21" s="36">
        <f t="shared" si="9"/>
        <v>28474517.737999991</v>
      </c>
      <c r="P21" s="36">
        <f t="shared" si="9"/>
        <v>86212270.792999998</v>
      </c>
      <c r="Q21" s="36">
        <f t="shared" si="9"/>
        <v>27760384.474000011</v>
      </c>
      <c r="R21" s="36">
        <f t="shared" si="9"/>
        <v>94693050.849000022</v>
      </c>
      <c r="S21" s="36">
        <f t="shared" si="9"/>
        <v>31238056.056999993</v>
      </c>
      <c r="T21" s="36">
        <f t="shared" si="9"/>
        <v>94097811.915000007</v>
      </c>
    </row>
    <row r="22" spans="2:20" s="39" customFormat="1">
      <c r="B22" s="51"/>
      <c r="C22" s="52" t="s">
        <v>27</v>
      </c>
      <c r="D22" s="53"/>
      <c r="E22" s="54">
        <f t="shared" ref="E22:T22" si="11">E14-E21</f>
        <v>-598473.73392717168</v>
      </c>
      <c r="F22" s="55">
        <f>F14-F21</f>
        <v>1000113.7373255305</v>
      </c>
      <c r="G22" s="55">
        <f t="shared" si="11"/>
        <v>-92884.567922834773</v>
      </c>
      <c r="H22" s="56">
        <f t="shared" si="11"/>
        <v>400410.22318026796</v>
      </c>
      <c r="I22" s="54">
        <f t="shared" si="11"/>
        <v>-769682.10963917582</v>
      </c>
      <c r="J22" s="55">
        <f>J14-J21</f>
        <v>-266599.57429857599</v>
      </c>
      <c r="K22" s="55">
        <f t="shared" ref="K22" si="12">K14-K21</f>
        <v>47356.548720363062</v>
      </c>
      <c r="L22" s="56">
        <f>L14-L21-1</f>
        <v>624065.06941037928</v>
      </c>
      <c r="M22" s="54">
        <f t="shared" si="11"/>
        <v>575218.78104809672</v>
      </c>
      <c r="N22" s="55">
        <f>N14-N21</f>
        <v>-2397653.1427633017</v>
      </c>
      <c r="O22" s="55">
        <f t="shared" ref="O22" si="13">O14-O21</f>
        <v>-85270.838991362602</v>
      </c>
      <c r="P22" s="56">
        <f>P14-P21</f>
        <v>-1854217.0592722297</v>
      </c>
      <c r="Q22" s="54">
        <f t="shared" si="11"/>
        <v>-792937.06251825392</v>
      </c>
      <c r="R22" s="55">
        <f t="shared" si="11"/>
        <v>-1664136.9797363579</v>
      </c>
      <c r="S22" s="55">
        <f t="shared" si="11"/>
        <v>-130798.85819383338</v>
      </c>
      <c r="T22" s="56">
        <f t="shared" si="11"/>
        <v>-829740.76668159664</v>
      </c>
    </row>
    <row r="23" spans="2:20" s="25" customFormat="1">
      <c r="B23" s="19"/>
      <c r="C23" s="57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 s="25" customFormat="1">
      <c r="B24" s="19"/>
      <c r="C24" s="57" t="s">
        <v>28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 s="25" customFormat="1">
      <c r="B25" s="19"/>
      <c r="C25" s="20" t="s">
        <v>29</v>
      </c>
      <c r="D25" s="21"/>
      <c r="E25" s="48">
        <f>E22</f>
        <v>-598473.73392717168</v>
      </c>
      <c r="F25" s="23">
        <f t="shared" ref="F25:T25" si="14">F22</f>
        <v>1000113.7373255305</v>
      </c>
      <c r="G25" s="23">
        <f t="shared" si="14"/>
        <v>-92884.567922834773</v>
      </c>
      <c r="H25" s="24">
        <f t="shared" si="14"/>
        <v>400410.22318026796</v>
      </c>
      <c r="I25" s="22">
        <f t="shared" si="14"/>
        <v>-769682.10963917582</v>
      </c>
      <c r="J25" s="23">
        <f t="shared" si="14"/>
        <v>-266599.57429857599</v>
      </c>
      <c r="K25" s="23">
        <f t="shared" si="14"/>
        <v>47356.548720363062</v>
      </c>
      <c r="L25" s="24">
        <f t="shared" si="14"/>
        <v>624065.06941037928</v>
      </c>
      <c r="M25" s="22">
        <f t="shared" si="14"/>
        <v>575218.78104809672</v>
      </c>
      <c r="N25" s="23">
        <f t="shared" si="14"/>
        <v>-2397653.1427633017</v>
      </c>
      <c r="O25" s="23">
        <f t="shared" si="14"/>
        <v>-85270.838991362602</v>
      </c>
      <c r="P25" s="24">
        <f t="shared" si="14"/>
        <v>-1854217.0592722297</v>
      </c>
      <c r="Q25" s="22">
        <f t="shared" si="14"/>
        <v>-792937.06251825392</v>
      </c>
      <c r="R25" s="23">
        <f t="shared" si="14"/>
        <v>-1664136.9797363579</v>
      </c>
      <c r="S25" s="23">
        <f t="shared" si="14"/>
        <v>-130798.85819383338</v>
      </c>
      <c r="T25" s="24">
        <f t="shared" si="14"/>
        <v>-829740.76668159664</v>
      </c>
    </row>
    <row r="26" spans="2:20" s="25" customFormat="1">
      <c r="B26" s="19"/>
      <c r="C26" s="20" t="s">
        <v>30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ref="Q26:T27" si="15">+E26+I26+M26</f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s="25" customFormat="1" ht="21.75" thickBot="1">
      <c r="B27" s="27"/>
      <c r="C27" s="28" t="s">
        <v>31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39" customFormat="1" ht="21.75" thickBot="1">
      <c r="B28" s="33"/>
      <c r="C28" s="34" t="s">
        <v>32</v>
      </c>
      <c r="D28" s="35"/>
      <c r="E28" s="36">
        <f>SUM(E25:E27)</f>
        <v>-598473.73392717168</v>
      </c>
      <c r="F28" s="37">
        <f t="shared" ref="F28" si="16">SUM(F25:F27)</f>
        <v>1000113.7373255305</v>
      </c>
      <c r="G28" s="37">
        <f>SUM(G25:G27)</f>
        <v>-92884.567922834773</v>
      </c>
      <c r="H28" s="38">
        <f t="shared" ref="H28:T28" si="17">SUM(H25:H27)</f>
        <v>400410.22318026796</v>
      </c>
      <c r="I28" s="36">
        <f>SUM(I25:I27)</f>
        <v>-769682.10963917582</v>
      </c>
      <c r="J28" s="37">
        <f t="shared" ref="J28" si="18">SUM(J25:J27)</f>
        <v>-266599.57429857599</v>
      </c>
      <c r="K28" s="37">
        <f>SUM(K25:K27)</f>
        <v>47356.548720363062</v>
      </c>
      <c r="L28" s="38">
        <f t="shared" ref="L28" si="19">SUM(L25:L27)</f>
        <v>624065.06941037928</v>
      </c>
      <c r="M28" s="36">
        <f>SUM(M25:M27)</f>
        <v>575218.78104809672</v>
      </c>
      <c r="N28" s="37">
        <f t="shared" ref="N28" si="20">SUM(N25:N27)</f>
        <v>-2397653.1427633017</v>
      </c>
      <c r="O28" s="37">
        <f>SUM(O25:O27)</f>
        <v>-85270.838991362602</v>
      </c>
      <c r="P28" s="38">
        <f t="shared" ref="P28" si="21">SUM(P25:P27)</f>
        <v>-1854217.0592722297</v>
      </c>
      <c r="Q28" s="36">
        <f t="shared" si="17"/>
        <v>-792937.06251825392</v>
      </c>
      <c r="R28" s="37">
        <f t="shared" si="17"/>
        <v>-1664136.9797363579</v>
      </c>
      <c r="S28" s="37">
        <f t="shared" si="17"/>
        <v>-130798.85819383338</v>
      </c>
      <c r="T28" s="38">
        <f t="shared" si="17"/>
        <v>-829740.76668159664</v>
      </c>
    </row>
    <row r="29" spans="2:20">
      <c r="E29" s="58"/>
      <c r="G29" s="58"/>
      <c r="I29" s="58"/>
      <c r="K29" s="58"/>
      <c r="M29" s="58"/>
      <c r="O29" s="58"/>
    </row>
    <row r="30" spans="2:20">
      <c r="C30" s="59" t="s">
        <v>33</v>
      </c>
      <c r="D30" s="59"/>
      <c r="E30" s="59"/>
      <c r="F30" s="59"/>
      <c r="G30" s="59"/>
    </row>
    <row r="31" spans="2:20">
      <c r="C31" s="59" t="s">
        <v>34</v>
      </c>
      <c r="D31" s="59"/>
      <c r="E31" s="59"/>
      <c r="F31" s="59"/>
      <c r="G31" s="59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hyperlinks>
    <hyperlink ref="W4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2017-02-15T07:16:34Z</dcterms:created>
  <dcterms:modified xsi:type="dcterms:W3CDTF">2017-02-15T07:16:54Z</dcterms:modified>
</cp:coreProperties>
</file>