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4 PREM SCH" sheetId="1" r:id="rId1"/>
  </sheets>
  <calcPr calcId="124519"/>
</workbook>
</file>

<file path=xl/calcChain.xml><?xml version="1.0" encoding="utf-8"?>
<calcChain xmlns="http://schemas.openxmlformats.org/spreadsheetml/2006/main">
  <c r="AD14" i="1"/>
  <c r="R14"/>
  <c r="O14"/>
  <c r="Q11"/>
  <c r="O11"/>
  <c r="BJ13"/>
  <c r="BJ15" s="1"/>
  <c r="BJ17" s="1"/>
  <c r="BG13"/>
  <c r="BG15" s="1"/>
  <c r="BG17" s="1"/>
  <c r="BB13"/>
  <c r="BB15" s="1"/>
  <c r="BB17" s="1"/>
  <c r="AY13"/>
  <c r="AY15" s="1"/>
  <c r="AY17" s="1"/>
  <c r="AT13"/>
  <c r="AT15" s="1"/>
  <c r="AT17" s="1"/>
  <c r="AQ13"/>
  <c r="AQ15" s="1"/>
  <c r="AQ17" s="1"/>
  <c r="AL13"/>
  <c r="AL15" s="1"/>
  <c r="AL17" s="1"/>
  <c r="AI13"/>
  <c r="AI15" s="1"/>
  <c r="AI17" s="1"/>
  <c r="Z13"/>
  <c r="Z15" s="1"/>
  <c r="Z17" s="1"/>
  <c r="W13"/>
  <c r="W15" s="1"/>
  <c r="W17" s="1"/>
  <c r="M13"/>
  <c r="M15" s="1"/>
  <c r="M17" s="1"/>
  <c r="K13"/>
  <c r="K15" s="1"/>
  <c r="K17" s="1"/>
  <c r="F13"/>
  <c r="F15" s="1"/>
  <c r="F17" s="1"/>
  <c r="R10" l="1"/>
  <c r="V13"/>
  <c r="V15" s="1"/>
  <c r="V17" s="1"/>
  <c r="AH13"/>
  <c r="AH15" s="1"/>
  <c r="AH17" s="1"/>
  <c r="AO13"/>
  <c r="AO15" s="1"/>
  <c r="AO17" s="1"/>
  <c r="AW13"/>
  <c r="AW15" s="1"/>
  <c r="AW17" s="1"/>
  <c r="BE13"/>
  <c r="BE15" s="1"/>
  <c r="BE17" s="1"/>
  <c r="R12"/>
  <c r="AD12"/>
  <c r="R16"/>
  <c r="BN14"/>
  <c r="BN12"/>
  <c r="C13"/>
  <c r="C15" s="1"/>
  <c r="C17" s="1"/>
  <c r="G13"/>
  <c r="G15" s="1"/>
  <c r="G17" s="1"/>
  <c r="O10"/>
  <c r="S13"/>
  <c r="S15" s="1"/>
  <c r="S17" s="1"/>
  <c r="AE13"/>
  <c r="AE15" s="1"/>
  <c r="AE17" s="1"/>
  <c r="AM13"/>
  <c r="AM15" s="1"/>
  <c r="AM17" s="1"/>
  <c r="AU13"/>
  <c r="AU15" s="1"/>
  <c r="AU17" s="1"/>
  <c r="BC13"/>
  <c r="BC15" s="1"/>
  <c r="BC17" s="1"/>
  <c r="O12"/>
  <c r="O16"/>
  <c r="R11"/>
  <c r="R13" s="1"/>
  <c r="R15" s="1"/>
  <c r="R17" s="1"/>
  <c r="AD11"/>
  <c r="N13"/>
  <c r="N15" s="1"/>
  <c r="N17" s="1"/>
  <c r="AP13"/>
  <c r="AP15" s="1"/>
  <c r="AP17" s="1"/>
  <c r="AX13"/>
  <c r="AX15" s="1"/>
  <c r="AX17" s="1"/>
  <c r="BF13"/>
  <c r="BF15" s="1"/>
  <c r="BF17" s="1"/>
  <c r="AD16"/>
  <c r="Y13"/>
  <c r="Y15" s="1"/>
  <c r="Y17" s="1"/>
  <c r="AG13"/>
  <c r="AG15" s="1"/>
  <c r="AG17" s="1"/>
  <c r="AK13"/>
  <c r="AK15" s="1"/>
  <c r="AK17" s="1"/>
  <c r="AS13"/>
  <c r="AS15" s="1"/>
  <c r="AS17" s="1"/>
  <c r="BA13"/>
  <c r="BA15" s="1"/>
  <c r="BA17" s="1"/>
  <c r="BI13"/>
  <c r="BI15" s="1"/>
  <c r="BI17" s="1"/>
  <c r="Q12"/>
  <c r="Q14"/>
  <c r="BQ14" s="1"/>
  <c r="Q16"/>
  <c r="J13"/>
  <c r="J15" s="1"/>
  <c r="J17" s="1"/>
  <c r="P10"/>
  <c r="AB10"/>
  <c r="P11"/>
  <c r="AB11"/>
  <c r="P12"/>
  <c r="AB12"/>
  <c r="D13"/>
  <c r="D15" s="1"/>
  <c r="D17" s="1"/>
  <c r="H13"/>
  <c r="H15" s="1"/>
  <c r="H17" s="1"/>
  <c r="L13"/>
  <c r="L15" s="1"/>
  <c r="L17" s="1"/>
  <c r="T13"/>
  <c r="T15" s="1"/>
  <c r="T17" s="1"/>
  <c r="X13"/>
  <c r="X15" s="1"/>
  <c r="X17" s="1"/>
  <c r="AF13"/>
  <c r="AF15" s="1"/>
  <c r="AF17" s="1"/>
  <c r="AJ13"/>
  <c r="AJ15" s="1"/>
  <c r="AJ17" s="1"/>
  <c r="AN13"/>
  <c r="AN15" s="1"/>
  <c r="AN17" s="1"/>
  <c r="AR13"/>
  <c r="AR15" s="1"/>
  <c r="AR17" s="1"/>
  <c r="AV13"/>
  <c r="AV15" s="1"/>
  <c r="AV17" s="1"/>
  <c r="AZ13"/>
  <c r="AZ15" s="1"/>
  <c r="AZ17" s="1"/>
  <c r="BD13"/>
  <c r="BD15" s="1"/>
  <c r="BD17" s="1"/>
  <c r="BH13"/>
  <c r="BH15" s="1"/>
  <c r="BH17" s="1"/>
  <c r="P14"/>
  <c r="AB14"/>
  <c r="P16"/>
  <c r="AB16"/>
  <c r="AD10"/>
  <c r="BQ12" l="1"/>
  <c r="U13"/>
  <c r="U15" s="1"/>
  <c r="U17" s="1"/>
  <c r="BR14"/>
  <c r="AB13"/>
  <c r="AB15" s="1"/>
  <c r="AB17" s="1"/>
  <c r="BL10"/>
  <c r="I13"/>
  <c r="I15" s="1"/>
  <c r="I17" s="1"/>
  <c r="Q10"/>
  <c r="Q13" s="1"/>
  <c r="Q15" s="1"/>
  <c r="Q17" s="1"/>
  <c r="BN11"/>
  <c r="BQ11" s="1"/>
  <c r="BL16"/>
  <c r="BO16" s="1"/>
  <c r="BN16"/>
  <c r="BL14"/>
  <c r="BO14" s="1"/>
  <c r="BL12"/>
  <c r="BO12" s="1"/>
  <c r="AD13"/>
  <c r="AD15" s="1"/>
  <c r="AD17" s="1"/>
  <c r="BN10"/>
  <c r="BL11"/>
  <c r="E13"/>
  <c r="E15" s="1"/>
  <c r="E17" s="1"/>
  <c r="O13"/>
  <c r="O15" s="1"/>
  <c r="O17" s="1"/>
  <c r="P13"/>
  <c r="P15" s="1"/>
  <c r="P17" s="1"/>
  <c r="BR12"/>
  <c r="BP16" l="1"/>
  <c r="BQ16"/>
  <c r="BR16"/>
  <c r="BM13"/>
  <c r="BM15" s="1"/>
  <c r="BM17" s="1"/>
  <c r="BN13"/>
  <c r="BN15" s="1"/>
  <c r="BN17" s="1"/>
  <c r="BR10"/>
  <c r="AA13"/>
  <c r="AA15" s="1"/>
  <c r="AA17" s="1"/>
  <c r="BQ10"/>
  <c r="BQ13" s="1"/>
  <c r="BQ15" s="1"/>
  <c r="BQ17" s="1"/>
  <c r="BP12"/>
  <c r="BO11"/>
  <c r="BP11"/>
  <c r="AC13"/>
  <c r="AC15" s="1"/>
  <c r="AC17" s="1"/>
  <c r="BP14"/>
  <c r="BL13"/>
  <c r="BL15" s="1"/>
  <c r="BL17" s="1"/>
  <c r="BP10"/>
  <c r="BR11"/>
  <c r="BR13" l="1"/>
  <c r="BR15" s="1"/>
  <c r="BK13"/>
  <c r="BK15" s="1"/>
  <c r="BK17" s="1"/>
  <c r="BO10"/>
  <c r="BO13" s="1"/>
  <c r="BO15" s="1"/>
  <c r="BO17" s="1"/>
  <c r="BR17"/>
  <c r="BP13"/>
  <c r="BP15" s="1"/>
  <c r="BP17" s="1"/>
</calcChain>
</file>

<file path=xl/sharedStrings.xml><?xml version="1.0" encoding="utf-8"?>
<sst xmlns="http://schemas.openxmlformats.org/spreadsheetml/2006/main" count="104" uniqueCount="37">
  <si>
    <t>NATIONAL INSURANCE COMPANY LIMITED</t>
  </si>
  <si>
    <t>CIN: U10200WB1906GOI001713</t>
  </si>
  <si>
    <t>GO TO INDEX</t>
  </si>
  <si>
    <t>(IN Rs. '000)</t>
  </si>
  <si>
    <t>PARTICULARS</t>
  </si>
  <si>
    <t>FIRE BUSINESS</t>
  </si>
  <si>
    <t>MARINE CARGO</t>
  </si>
  <si>
    <t>MARINE HULL</t>
  </si>
  <si>
    <t>TOTAL MARINE</t>
  </si>
  <si>
    <t>MOTOR OD</t>
  </si>
  <si>
    <t>MOTOR TP</t>
  </si>
  <si>
    <t>TOTAL MOTOR</t>
  </si>
  <si>
    <t>HEALTH</t>
  </si>
  <si>
    <t>PUBLICLIABILITY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</si>
  <si>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</si>
  <si>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</si>
  <si>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</si>
  <si>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</si>
  <si>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</si>
  <si>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</si>
  <si>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</si>
  <si>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</si>
  <si>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</si>
  <si>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</si>
  <si>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</si>
  <si>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</si>
  <si>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</si>
  <si>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</si>
  <si>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</si>
  <si>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</si>
  <si>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</si>
  <si>
    <t>Registration No. 58 and Date of Renewal of Registration with IRDA - 28/12/2015</t>
  </si>
  <si>
    <t>Premium Earned (Net) for the period ended 31 DECEMBER 2016</t>
  </si>
  <si>
    <t>For the Quarter ended 31.12.2016</t>
  </si>
  <si>
    <t>Upto the Quarter ended 31.12.2016</t>
  </si>
  <si>
    <t>For the Quarter ended 31.12.2015</t>
  </si>
  <si>
    <t>Upto the Quarter ended 31.12.2015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</si>
</sst>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/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2" fillId="0" borderId="0" xfId="0" applyFont="1" applyFill="1"/>
    <xf numFmtId="0" fontId="2" fillId="0" borderId="5" xfId="0" applyFont="1" applyFill="1" applyBorder="1" applyAlignment="1">
      <alignment wrapText="1"/>
    </xf>
    <xf numFmtId="0" fontId="6" fillId="0" borderId="5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0" fontId="6" fillId="0" borderId="0" xfId="0" applyFont="1" applyFill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7" fillId="0" borderId="0" xfId="0" applyFont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00B050"/>
  </sheetPr>
  <dimension ref="B1:BU19"/>
  <sheetViews>
    <sheetView showGridLines="0" showZeros="0" tabSelected="1" topLeftCell="AG1" workbookViewId="0">
      <selection activeCell="AP4" sqref="AP4"/>
    </sheetView>
  </sheetViews>
  <sheetFormatPr defaultColWidth="9.140625" defaultRowHeight="21"/>
  <cols>
    <col min="1" max="1" width="4.5703125" style="1" customWidth="1"/>
    <col min="2" max="2" width="57" style="1" customWidth="1"/>
    <col min="3" max="70" width="17.7109375" style="1" customWidth="1"/>
    <col min="71" max="71" width="3.7109375" style="1" customWidth="1"/>
    <col min="72" max="72" width="3.42578125" style="1" customWidth="1"/>
    <col min="73" max="73" width="16.7109375" style="1" bestFit="1" customWidth="1"/>
    <col min="74" max="16384" width="9.140625" style="1"/>
  </cols>
  <sheetData>
    <row r="1" spans="2:73" ht="25.5"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</row>
    <row r="2" spans="2:73">
      <c r="B2" s="27" t="s">
        <v>31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</row>
    <row r="3" spans="2:73">
      <c r="B3" s="27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</row>
    <row r="5" spans="2:73" ht="22.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U5" s="2" t="s">
        <v>2</v>
      </c>
    </row>
    <row r="6" spans="2:73">
      <c r="B6" s="28" t="s">
        <v>32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</row>
    <row r="7" spans="2:73" ht="21.75" thickBot="1">
      <c r="F7" s="3" t="s">
        <v>3</v>
      </c>
      <c r="G7" s="3"/>
      <c r="H7" s="3"/>
      <c r="I7" s="3"/>
      <c r="J7" s="3"/>
      <c r="K7" s="3"/>
      <c r="L7" s="3"/>
      <c r="M7" s="3"/>
      <c r="N7" s="3"/>
      <c r="R7" s="3" t="s">
        <v>3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BB7" s="3" t="s">
        <v>3</v>
      </c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R7" s="3" t="s">
        <v>3</v>
      </c>
    </row>
    <row r="8" spans="2:73">
      <c r="B8" s="29" t="s">
        <v>4</v>
      </c>
      <c r="C8" s="23" t="s">
        <v>5</v>
      </c>
      <c r="D8" s="24"/>
      <c r="E8" s="24"/>
      <c r="F8" s="25"/>
      <c r="G8" s="23" t="s">
        <v>6</v>
      </c>
      <c r="H8" s="24"/>
      <c r="I8" s="24"/>
      <c r="J8" s="25"/>
      <c r="K8" s="23" t="s">
        <v>7</v>
      </c>
      <c r="L8" s="24"/>
      <c r="M8" s="24"/>
      <c r="N8" s="25"/>
      <c r="O8" s="23" t="s">
        <v>8</v>
      </c>
      <c r="P8" s="24"/>
      <c r="Q8" s="24"/>
      <c r="R8" s="25"/>
      <c r="S8" s="23" t="s">
        <v>9</v>
      </c>
      <c r="T8" s="24"/>
      <c r="U8" s="24"/>
      <c r="V8" s="25"/>
      <c r="W8" s="23" t="s">
        <v>10</v>
      </c>
      <c r="X8" s="24"/>
      <c r="Y8" s="24"/>
      <c r="Z8" s="25"/>
      <c r="AA8" s="23" t="s">
        <v>11</v>
      </c>
      <c r="AB8" s="24"/>
      <c r="AC8" s="24"/>
      <c r="AD8" s="25"/>
      <c r="AE8" s="23" t="s">
        <v>12</v>
      </c>
      <c r="AF8" s="24"/>
      <c r="AG8" s="24"/>
      <c r="AH8" s="25"/>
      <c r="AI8" s="23" t="s">
        <v>13</v>
      </c>
      <c r="AJ8" s="24"/>
      <c r="AK8" s="24"/>
      <c r="AL8" s="25"/>
      <c r="AM8" s="23" t="s">
        <v>14</v>
      </c>
      <c r="AN8" s="24"/>
      <c r="AO8" s="24"/>
      <c r="AP8" s="25"/>
      <c r="AQ8" s="23" t="s">
        <v>15</v>
      </c>
      <c r="AR8" s="24"/>
      <c r="AS8" s="24"/>
      <c r="AT8" s="25"/>
      <c r="AU8" s="23" t="s">
        <v>16</v>
      </c>
      <c r="AV8" s="24"/>
      <c r="AW8" s="24"/>
      <c r="AX8" s="25"/>
      <c r="AY8" s="23" t="s">
        <v>17</v>
      </c>
      <c r="AZ8" s="24"/>
      <c r="BA8" s="24"/>
      <c r="BB8" s="25"/>
      <c r="BC8" s="23" t="s">
        <v>18</v>
      </c>
      <c r="BD8" s="24"/>
      <c r="BE8" s="24"/>
      <c r="BF8" s="25"/>
      <c r="BG8" s="23" t="s">
        <v>19</v>
      </c>
      <c r="BH8" s="24"/>
      <c r="BI8" s="24"/>
      <c r="BJ8" s="25"/>
      <c r="BK8" s="23" t="s">
        <v>20</v>
      </c>
      <c r="BL8" s="24"/>
      <c r="BM8" s="24"/>
      <c r="BN8" s="25"/>
      <c r="BO8" s="23" t="s">
        <v>21</v>
      </c>
      <c r="BP8" s="24"/>
      <c r="BQ8" s="24"/>
      <c r="BR8" s="25"/>
    </row>
    <row r="9" spans="2:73" ht="63">
      <c r="B9" s="30"/>
      <c r="C9" s="4" t="s">
        <v>33</v>
      </c>
      <c r="D9" s="5" t="s">
        <v>34</v>
      </c>
      <c r="E9" s="5" t="s">
        <v>35</v>
      </c>
      <c r="F9" s="6" t="s">
        <v>36</v>
      </c>
      <c r="G9" s="4" t="s">
        <v>33</v>
      </c>
      <c r="H9" s="5" t="s">
        <v>34</v>
      </c>
      <c r="I9" s="5" t="s">
        <v>35</v>
      </c>
      <c r="J9" s="6" t="s">
        <v>36</v>
      </c>
      <c r="K9" s="4" t="s">
        <v>33</v>
      </c>
      <c r="L9" s="5" t="s">
        <v>34</v>
      </c>
      <c r="M9" s="5" t="s">
        <v>35</v>
      </c>
      <c r="N9" s="6" t="s">
        <v>36</v>
      </c>
      <c r="O9" s="4" t="s">
        <v>33</v>
      </c>
      <c r="P9" s="5" t="s">
        <v>34</v>
      </c>
      <c r="Q9" s="5" t="s">
        <v>35</v>
      </c>
      <c r="R9" s="6" t="s">
        <v>36</v>
      </c>
      <c r="S9" s="4" t="s">
        <v>33</v>
      </c>
      <c r="T9" s="5" t="s">
        <v>34</v>
      </c>
      <c r="U9" s="5" t="s">
        <v>35</v>
      </c>
      <c r="V9" s="6" t="s">
        <v>36</v>
      </c>
      <c r="W9" s="4" t="s">
        <v>33</v>
      </c>
      <c r="X9" s="5" t="s">
        <v>34</v>
      </c>
      <c r="Y9" s="5" t="s">
        <v>35</v>
      </c>
      <c r="Z9" s="6" t="s">
        <v>36</v>
      </c>
      <c r="AA9" s="4" t="s">
        <v>33</v>
      </c>
      <c r="AB9" s="5" t="s">
        <v>34</v>
      </c>
      <c r="AC9" s="5" t="s">
        <v>35</v>
      </c>
      <c r="AD9" s="6" t="s">
        <v>36</v>
      </c>
      <c r="AE9" s="4" t="s">
        <v>33</v>
      </c>
      <c r="AF9" s="5" t="s">
        <v>34</v>
      </c>
      <c r="AG9" s="5" t="s">
        <v>35</v>
      </c>
      <c r="AH9" s="6" t="s">
        <v>36</v>
      </c>
      <c r="AI9" s="4" t="s">
        <v>33</v>
      </c>
      <c r="AJ9" s="5" t="s">
        <v>34</v>
      </c>
      <c r="AK9" s="5" t="s">
        <v>35</v>
      </c>
      <c r="AL9" s="6" t="s">
        <v>36</v>
      </c>
      <c r="AM9" s="4" t="s">
        <v>33</v>
      </c>
      <c r="AN9" s="5" t="s">
        <v>34</v>
      </c>
      <c r="AO9" s="5" t="s">
        <v>35</v>
      </c>
      <c r="AP9" s="6" t="s">
        <v>36</v>
      </c>
      <c r="AQ9" s="4" t="s">
        <v>33</v>
      </c>
      <c r="AR9" s="5" t="s">
        <v>34</v>
      </c>
      <c r="AS9" s="5" t="s">
        <v>35</v>
      </c>
      <c r="AT9" s="6" t="s">
        <v>36</v>
      </c>
      <c r="AU9" s="4" t="s">
        <v>33</v>
      </c>
      <c r="AV9" s="5" t="s">
        <v>34</v>
      </c>
      <c r="AW9" s="5" t="s">
        <v>35</v>
      </c>
      <c r="AX9" s="6" t="s">
        <v>36</v>
      </c>
      <c r="AY9" s="4" t="s">
        <v>33</v>
      </c>
      <c r="AZ9" s="5" t="s">
        <v>34</v>
      </c>
      <c r="BA9" s="5" t="s">
        <v>35</v>
      </c>
      <c r="BB9" s="6" t="s">
        <v>36</v>
      </c>
      <c r="BC9" s="4" t="s">
        <v>33</v>
      </c>
      <c r="BD9" s="5" t="s">
        <v>34</v>
      </c>
      <c r="BE9" s="5" t="s">
        <v>35</v>
      </c>
      <c r="BF9" s="6" t="s">
        <v>36</v>
      </c>
      <c r="BG9" s="4" t="s">
        <v>33</v>
      </c>
      <c r="BH9" s="5" t="s">
        <v>34</v>
      </c>
      <c r="BI9" s="5" t="s">
        <v>35</v>
      </c>
      <c r="BJ9" s="6" t="s">
        <v>36</v>
      </c>
      <c r="BK9" s="4" t="s">
        <v>33</v>
      </c>
      <c r="BL9" s="5" t="s">
        <v>34</v>
      </c>
      <c r="BM9" s="5" t="s">
        <v>35</v>
      </c>
      <c r="BN9" s="6" t="s">
        <v>36</v>
      </c>
      <c r="BO9" s="4" t="s">
        <v>33</v>
      </c>
      <c r="BP9" s="5" t="s">
        <v>34</v>
      </c>
      <c r="BQ9" s="5" t="s">
        <v>35</v>
      </c>
      <c r="BR9" s="6" t="s">
        <v>36</v>
      </c>
    </row>
    <row r="10" spans="2:73" s="11" customFormat="1">
      <c r="B10" s="7" t="s">
        <v>22</v>
      </c>
      <c r="C10" s="8">
        <v>2193785.5661350638</v>
      </c>
      <c r="D10" s="9">
        <v>7004135.3663626639</v>
      </c>
      <c r="E10" s="9">
        <v>1963036.6194815729</v>
      </c>
      <c r="F10" s="10">
        <v>6583975.5052805999</v>
      </c>
      <c r="G10" s="8">
        <v>343098.79592656798</v>
      </c>
      <c r="H10" s="9">
        <v>1236926.306606468</v>
      </c>
      <c r="I10" s="9">
        <v>406034.096000363</v>
      </c>
      <c r="J10" s="10">
        <v>1340785.36641038</v>
      </c>
      <c r="K10" s="8">
        <v>219472.05699999997</v>
      </c>
      <c r="L10" s="9">
        <v>652040.11899999995</v>
      </c>
      <c r="M10" s="9">
        <v>204492.50299999997</v>
      </c>
      <c r="N10" s="10">
        <v>671704.81099999999</v>
      </c>
      <c r="O10" s="8">
        <f>G10+K10</f>
        <v>562570.8529265679</v>
      </c>
      <c r="P10" s="8">
        <f t="shared" ref="P10:R12" si="0">H10+L10</f>
        <v>1888966.425606468</v>
      </c>
      <c r="Q10" s="8">
        <f t="shared" si="0"/>
        <v>610526.59900036291</v>
      </c>
      <c r="R10" s="8">
        <f t="shared" si="0"/>
        <v>2012490.17741038</v>
      </c>
      <c r="S10" s="8">
        <v>6882347.5325929318</v>
      </c>
      <c r="T10" s="9">
        <v>18256103.656743832</v>
      </c>
      <c r="U10" s="9">
        <v>6562908.1293816809</v>
      </c>
      <c r="V10" s="10">
        <v>19248927.9874072</v>
      </c>
      <c r="W10" s="8">
        <v>9081253.5871924721</v>
      </c>
      <c r="X10" s="9">
        <v>26286495.742353972</v>
      </c>
      <c r="Y10" s="9">
        <v>7545862.4973227587</v>
      </c>
      <c r="Z10" s="10">
        <v>22376481.1701716</v>
      </c>
      <c r="AA10" s="8">
        <v>43216203.826417901</v>
      </c>
      <c r="AB10" s="9">
        <f>T10+X10</f>
        <v>44542599.3990978</v>
      </c>
      <c r="AC10" s="9">
        <v>40223445.579168782</v>
      </c>
      <c r="AD10" s="10">
        <f>V10+Z10</f>
        <v>41625409.157578796</v>
      </c>
      <c r="AE10" s="8">
        <v>10727316.441741426</v>
      </c>
      <c r="AF10" s="9">
        <v>33387478.710601024</v>
      </c>
      <c r="AG10" s="9">
        <v>10663799.410190091</v>
      </c>
      <c r="AH10" s="10">
        <v>29988040.488496721</v>
      </c>
      <c r="AI10" s="8">
        <v>92489.370437500009</v>
      </c>
      <c r="AJ10" s="9">
        <v>435395.33104000002</v>
      </c>
      <c r="AK10" s="9">
        <v>87205.582555400004</v>
      </c>
      <c r="AL10" s="10">
        <v>321608.745888</v>
      </c>
      <c r="AM10" s="8">
        <v>453175.18899999978</v>
      </c>
      <c r="AN10" s="9">
        <v>2082126.3259999999</v>
      </c>
      <c r="AO10" s="9">
        <v>719038.47100000014</v>
      </c>
      <c r="AP10" s="10">
        <v>1844060.4720000001</v>
      </c>
      <c r="AQ10" s="8">
        <v>47007.100496987987</v>
      </c>
      <c r="AR10" s="9">
        <v>518178.02195478801</v>
      </c>
      <c r="AS10" s="9">
        <v>167193.98133590008</v>
      </c>
      <c r="AT10" s="10">
        <v>538676.96518200007</v>
      </c>
      <c r="AU10" s="8">
        <v>547649.08852126379</v>
      </c>
      <c r="AV10" s="9">
        <v>1684508.1232279639</v>
      </c>
      <c r="AW10" s="9">
        <v>487793.72002161806</v>
      </c>
      <c r="AX10" s="10">
        <v>1813936.4093028801</v>
      </c>
      <c r="AY10" s="8">
        <v>129666.77162870404</v>
      </c>
      <c r="AZ10" s="9">
        <v>446886.23310290405</v>
      </c>
      <c r="BA10" s="9">
        <v>139731.03085630003</v>
      </c>
      <c r="BB10" s="10">
        <v>471758.89469400002</v>
      </c>
      <c r="BC10" s="8">
        <v>6059544.2490000008</v>
      </c>
      <c r="BD10" s="9">
        <v>6315864.4460000005</v>
      </c>
      <c r="BE10" s="9">
        <v>105823.81199999998</v>
      </c>
      <c r="BF10" s="10">
        <v>376685.435</v>
      </c>
      <c r="BG10" s="8">
        <v>862681.36252362002</v>
      </c>
      <c r="BH10" s="9">
        <v>3323556.09614952</v>
      </c>
      <c r="BI10" s="9">
        <v>827585.54501231294</v>
      </c>
      <c r="BJ10" s="10">
        <v>2771000.5767313</v>
      </c>
      <c r="BK10" s="8">
        <v>34883130.693134904</v>
      </c>
      <c r="BL10" s="9">
        <f>AB10+AF10+AJ10+AN10+AR10+AV10+AZ10+BD10+BH10</f>
        <v>92736592.687174007</v>
      </c>
      <c r="BM10" s="9">
        <v>27306942.179676056</v>
      </c>
      <c r="BN10" s="10">
        <f>AD10+AH10+AL10+AP10+AT10+AX10+BB10+BF10+BJ10</f>
        <v>79751177.144873694</v>
      </c>
      <c r="BO10" s="8">
        <f>C10+O10+BK10</f>
        <v>37639487.112196535</v>
      </c>
      <c r="BP10" s="9">
        <f>D10+P10+BL10</f>
        <v>101629694.47914314</v>
      </c>
      <c r="BQ10" s="9">
        <f>E10+Q10+BM10</f>
        <v>29880505.398157991</v>
      </c>
      <c r="BR10" s="10">
        <f>F10+R10+BN10</f>
        <v>88347642.827564672</v>
      </c>
    </row>
    <row r="11" spans="2:73" s="11" customFormat="1">
      <c r="B11" s="7" t="s">
        <v>23</v>
      </c>
      <c r="C11" s="8">
        <v>436988.17901461211</v>
      </c>
      <c r="D11" s="9">
        <v>1236200.3229242121</v>
      </c>
      <c r="E11" s="9">
        <v>417266.92636779684</v>
      </c>
      <c r="F11" s="10">
        <v>1234799.4460178199</v>
      </c>
      <c r="G11" s="8">
        <v>7192.3829134399984</v>
      </c>
      <c r="H11" s="9">
        <v>13244.441883439998</v>
      </c>
      <c r="I11" s="9">
        <v>3626.6393200000002</v>
      </c>
      <c r="J11" s="10">
        <v>10738.564</v>
      </c>
      <c r="K11" s="8">
        <v>12718.804000000004</v>
      </c>
      <c r="L11" s="9">
        <v>43001.357000000004</v>
      </c>
      <c r="M11" s="9">
        <v>30519.452040000004</v>
      </c>
      <c r="N11" s="10">
        <v>99175.036999999997</v>
      </c>
      <c r="O11" s="8">
        <f t="shared" ref="O11:O12" si="1">G11+K11</f>
        <v>19911.186913440004</v>
      </c>
      <c r="P11" s="8">
        <f t="shared" si="0"/>
        <v>56245.798883440002</v>
      </c>
      <c r="Q11" s="8">
        <f t="shared" si="0"/>
        <v>34146.091360000006</v>
      </c>
      <c r="R11" s="8">
        <f t="shared" si="0"/>
        <v>109913.601</v>
      </c>
      <c r="S11" s="8">
        <v>3083.7224394999998</v>
      </c>
      <c r="T11" s="9">
        <v>3134.4422491999999</v>
      </c>
      <c r="U11" s="9">
        <v>1.9999999494757503E-5</v>
      </c>
      <c r="V11" s="10">
        <v>-15835.584000000001</v>
      </c>
      <c r="W11" s="8">
        <v>81647.498999999996</v>
      </c>
      <c r="X11" s="9">
        <v>89745.055999999997</v>
      </c>
      <c r="Y11" s="9">
        <v>9270.2530999999944</v>
      </c>
      <c r="Z11" s="10">
        <v>24938.27</v>
      </c>
      <c r="AA11" s="8">
        <v>56543.8862792</v>
      </c>
      <c r="AB11" s="9">
        <f t="shared" ref="AB11:AD16" si="2">T11+X11</f>
        <v>92879.498249199998</v>
      </c>
      <c r="AC11" s="9">
        <v>-66664.823639999988</v>
      </c>
      <c r="AD11" s="10">
        <f t="shared" si="2"/>
        <v>9102.6859999999997</v>
      </c>
      <c r="AE11" s="8">
        <v>0</v>
      </c>
      <c r="AF11" s="9">
        <v>0</v>
      </c>
      <c r="AG11" s="9">
        <v>0</v>
      </c>
      <c r="AH11" s="10">
        <v>0</v>
      </c>
      <c r="AI11" s="8">
        <v>0</v>
      </c>
      <c r="AJ11" s="9">
        <v>0</v>
      </c>
      <c r="AK11" s="9">
        <v>0</v>
      </c>
      <c r="AL11" s="10">
        <v>0</v>
      </c>
      <c r="AM11" s="8">
        <v>0</v>
      </c>
      <c r="AN11" s="9">
        <v>0</v>
      </c>
      <c r="AO11" s="9">
        <v>0</v>
      </c>
      <c r="AP11" s="10">
        <v>0</v>
      </c>
      <c r="AQ11" s="8">
        <v>1377.4939999999915</v>
      </c>
      <c r="AR11" s="9">
        <v>75499.305999999997</v>
      </c>
      <c r="AS11" s="9">
        <v>10970.614849999998</v>
      </c>
      <c r="AT11" s="10">
        <v>53471.404999999999</v>
      </c>
      <c r="AU11" s="8">
        <v>89119.176814055972</v>
      </c>
      <c r="AV11" s="9">
        <v>310574.76960245596</v>
      </c>
      <c r="AW11" s="9">
        <v>135768.94325697602</v>
      </c>
      <c r="AX11" s="10">
        <v>356201.09223890002</v>
      </c>
      <c r="AY11" s="8">
        <v>0</v>
      </c>
      <c r="AZ11" s="9">
        <v>0</v>
      </c>
      <c r="BA11" s="9">
        <v>0</v>
      </c>
      <c r="BB11" s="10">
        <v>0</v>
      </c>
      <c r="BC11" s="8">
        <v>0</v>
      </c>
      <c r="BD11" s="9">
        <v>0</v>
      </c>
      <c r="BE11" s="9">
        <v>0</v>
      </c>
      <c r="BF11" s="10">
        <v>0</v>
      </c>
      <c r="BG11" s="8">
        <v>52994.231563680019</v>
      </c>
      <c r="BH11" s="9">
        <v>208966.92258948</v>
      </c>
      <c r="BI11" s="9">
        <v>377730.21676912799</v>
      </c>
      <c r="BJ11" s="10">
        <v>555049.10240059998</v>
      </c>
      <c r="BK11" s="8">
        <v>228222.12381723587</v>
      </c>
      <c r="BL11" s="9">
        <f t="shared" ref="BL11:BN16" si="3">AB11+AF11+AJ11+AN11+AR11+AV11+AZ11+BD11+BH11</f>
        <v>687920.49644113588</v>
      </c>
      <c r="BM11" s="9">
        <v>533740.02799610398</v>
      </c>
      <c r="BN11" s="10">
        <f t="shared" si="3"/>
        <v>973824.28563950001</v>
      </c>
      <c r="BO11" s="8">
        <f t="shared" ref="BO11:BR16" si="4">C11+O11+BK11</f>
        <v>685121.48974528792</v>
      </c>
      <c r="BP11" s="9">
        <f t="shared" si="4"/>
        <v>1980366.6182487879</v>
      </c>
      <c r="BQ11" s="9">
        <f t="shared" si="4"/>
        <v>985153.0457239009</v>
      </c>
      <c r="BR11" s="10">
        <f t="shared" si="4"/>
        <v>2318537.33265732</v>
      </c>
    </row>
    <row r="12" spans="2:73" s="11" customFormat="1" ht="42">
      <c r="B12" s="12" t="s">
        <v>24</v>
      </c>
      <c r="C12" s="8">
        <v>-125235.10057483806</v>
      </c>
      <c r="D12" s="9">
        <v>-210780.36964343811</v>
      </c>
      <c r="E12" s="9">
        <v>105075.70107531553</v>
      </c>
      <c r="F12" s="10">
        <v>39218.693350790265</v>
      </c>
      <c r="G12" s="8">
        <v>29684.778000000002</v>
      </c>
      <c r="H12" s="9">
        <v>50676.591</v>
      </c>
      <c r="I12" s="9">
        <v>4254.9309999999969</v>
      </c>
      <c r="J12" s="10">
        <v>64991.881999999998</v>
      </c>
      <c r="K12" s="8">
        <v>2821.0940400000254</v>
      </c>
      <c r="L12" s="9">
        <v>75838.372000000003</v>
      </c>
      <c r="M12" s="9">
        <v>120702.97895999999</v>
      </c>
      <c r="N12" s="10">
        <v>146376.234</v>
      </c>
      <c r="O12" s="8">
        <f t="shared" si="1"/>
        <v>32505.872040000027</v>
      </c>
      <c r="P12" s="8">
        <f t="shared" si="0"/>
        <v>126514.963</v>
      </c>
      <c r="Q12" s="8">
        <f t="shared" si="0"/>
        <v>124957.90995999999</v>
      </c>
      <c r="R12" s="8">
        <f t="shared" si="0"/>
        <v>211368.11599999998</v>
      </c>
      <c r="S12" s="8">
        <v>-161261.56399999995</v>
      </c>
      <c r="T12" s="9">
        <v>486927.15100000001</v>
      </c>
      <c r="U12" s="9">
        <v>-216713.15299999999</v>
      </c>
      <c r="V12" s="10">
        <v>-396088.01699999999</v>
      </c>
      <c r="W12" s="8">
        <v>-803884.16599999997</v>
      </c>
      <c r="X12" s="9">
        <v>-1987410.6780000001</v>
      </c>
      <c r="Y12" s="9">
        <v>-431599.39199999999</v>
      </c>
      <c r="Z12" s="10">
        <v>-1610659.8770000001</v>
      </c>
      <c r="AA12" s="8">
        <v>-1594492.6179599999</v>
      </c>
      <c r="AB12" s="9">
        <f t="shared" si="2"/>
        <v>-1500483.527</v>
      </c>
      <c r="AC12" s="9">
        <v>-2093158.1000400002</v>
      </c>
      <c r="AD12" s="10">
        <f t="shared" si="2"/>
        <v>-2006747.8940000001</v>
      </c>
      <c r="AE12" s="8">
        <v>-31758.516000000061</v>
      </c>
      <c r="AF12" s="9">
        <v>-1699719.111</v>
      </c>
      <c r="AG12" s="9">
        <v>-548530.77500000014</v>
      </c>
      <c r="AH12" s="10">
        <v>-1344861.5290000001</v>
      </c>
      <c r="AI12" s="8">
        <v>-2641.8949999999968</v>
      </c>
      <c r="AJ12" s="9">
        <v>-56893.292999999998</v>
      </c>
      <c r="AK12" s="9">
        <v>9464.3499999999985</v>
      </c>
      <c r="AL12" s="10">
        <v>51210.425999999999</v>
      </c>
      <c r="AM12" s="8">
        <v>132931.641</v>
      </c>
      <c r="AN12" s="9">
        <v>-119032.927</v>
      </c>
      <c r="AO12" s="9">
        <v>-222883.9</v>
      </c>
      <c r="AP12" s="10">
        <v>-394034.54399999999</v>
      </c>
      <c r="AQ12" s="8">
        <v>64890.000999999997</v>
      </c>
      <c r="AR12" s="9">
        <v>-764.47900000000004</v>
      </c>
      <c r="AS12" s="9">
        <v>-5505.74</v>
      </c>
      <c r="AT12" s="10">
        <v>7559.1270000000004</v>
      </c>
      <c r="AU12" s="8">
        <v>-6602.8000000000029</v>
      </c>
      <c r="AV12" s="9">
        <v>87527.305999999997</v>
      </c>
      <c r="AW12" s="9">
        <v>62188.965999999986</v>
      </c>
      <c r="AX12" s="10">
        <v>170703.71</v>
      </c>
      <c r="AY12" s="8">
        <v>5032.1289999999999</v>
      </c>
      <c r="AZ12" s="9">
        <v>12436.33</v>
      </c>
      <c r="BA12" s="9">
        <v>-2200.6660000000002</v>
      </c>
      <c r="BB12" s="10">
        <v>-602.52300000000002</v>
      </c>
      <c r="BC12" s="8">
        <v>-2976860.2179999999</v>
      </c>
      <c r="BD12" s="9">
        <v>-2969589.5049999999</v>
      </c>
      <c r="BE12" s="9">
        <v>18833.126</v>
      </c>
      <c r="BF12" s="10">
        <v>35392.784</v>
      </c>
      <c r="BG12" s="8">
        <v>144820.08399999997</v>
      </c>
      <c r="BH12" s="9">
        <v>-103236.67</v>
      </c>
      <c r="BI12" s="9">
        <v>2133.9670000000006</v>
      </c>
      <c r="BJ12" s="10">
        <v>32241.019</v>
      </c>
      <c r="BK12" s="8">
        <v>-3635335.304</v>
      </c>
      <c r="BL12" s="9">
        <f t="shared" si="3"/>
        <v>-6349755.8760000002</v>
      </c>
      <c r="BM12" s="9">
        <v>-1334813.2170000006</v>
      </c>
      <c r="BN12" s="10">
        <f t="shared" si="3"/>
        <v>-3449139.4240000006</v>
      </c>
      <c r="BO12" s="8">
        <f t="shared" si="4"/>
        <v>-3728064.5325348382</v>
      </c>
      <c r="BP12" s="9">
        <f t="shared" si="4"/>
        <v>-6434021.2826434383</v>
      </c>
      <c r="BQ12" s="9">
        <f t="shared" si="4"/>
        <v>-1104779.6059646851</v>
      </c>
      <c r="BR12" s="10">
        <f t="shared" si="4"/>
        <v>-3198552.6146492101</v>
      </c>
    </row>
    <row r="13" spans="2:73" s="17" customFormat="1">
      <c r="B13" s="13" t="s">
        <v>25</v>
      </c>
      <c r="C13" s="14">
        <f>SUM(C10:C12)</f>
        <v>2505538.6445748378</v>
      </c>
      <c r="D13" s="15">
        <f t="shared" ref="D13" si="5">SUM(D10:D12)</f>
        <v>8029555.3196434388</v>
      </c>
      <c r="E13" s="15">
        <f>SUM(E10:E12)</f>
        <v>2485379.2469246853</v>
      </c>
      <c r="F13" s="16">
        <f t="shared" ref="F13" si="6">SUM(F10:F12)</f>
        <v>7857993.6446492095</v>
      </c>
      <c r="G13" s="14">
        <f>SUM(G10:G12)</f>
        <v>379975.95684000797</v>
      </c>
      <c r="H13" s="15">
        <f t="shared" ref="H13" si="7">SUM(H10:H12)</f>
        <v>1300847.339489908</v>
      </c>
      <c r="I13" s="15">
        <f>SUM(I10:I12)</f>
        <v>413915.666320363</v>
      </c>
      <c r="J13" s="16">
        <f t="shared" ref="J13" si="8">SUM(J10:J12)</f>
        <v>1416515.81241038</v>
      </c>
      <c r="K13" s="14">
        <f>SUM(K10:K12)</f>
        <v>235011.95504</v>
      </c>
      <c r="L13" s="15">
        <f t="shared" ref="L13" si="9">SUM(L10:L12)</f>
        <v>770879.84799999988</v>
      </c>
      <c r="M13" s="15">
        <f>SUM(M10:M12)</f>
        <v>355714.93399999995</v>
      </c>
      <c r="N13" s="16">
        <f t="shared" ref="N13" si="10">SUM(N10:N12)</f>
        <v>917256.08199999994</v>
      </c>
      <c r="O13" s="14">
        <f>SUM(O10:O12)</f>
        <v>614987.91188000795</v>
      </c>
      <c r="P13" s="15">
        <f t="shared" ref="P13:R13" si="11">SUM(P10:P12)</f>
        <v>2071727.187489908</v>
      </c>
      <c r="Q13" s="15">
        <f>(SUM(Q10:Q12))</f>
        <v>769630.60032036284</v>
      </c>
      <c r="R13" s="16">
        <f t="shared" si="11"/>
        <v>2333771.8944103797</v>
      </c>
      <c r="S13" s="14">
        <f>SUM(S10:S12)</f>
        <v>6724169.6910324311</v>
      </c>
      <c r="T13" s="15">
        <f t="shared" ref="T13" si="12">SUM(T10:T12)</f>
        <v>18746165.249993034</v>
      </c>
      <c r="U13" s="15">
        <f>SUM(U10:U12)</f>
        <v>6346194.9764016811</v>
      </c>
      <c r="V13" s="16">
        <f>(SUM(V10:V12))</f>
        <v>18837004.3864072</v>
      </c>
      <c r="W13" s="14">
        <f>SUM(W10:W12)</f>
        <v>8359016.9201924717</v>
      </c>
      <c r="X13" s="15">
        <f t="shared" ref="X13" si="13">SUM(X10:X12)</f>
        <v>24388830.120353974</v>
      </c>
      <c r="Y13" s="15">
        <f>SUM(Y10:Y12)</f>
        <v>7123533.358422759</v>
      </c>
      <c r="Z13" s="16">
        <f>(SUM(Z10:Z12))</f>
        <v>20790759.563171599</v>
      </c>
      <c r="AA13" s="14">
        <f>SUM(AA10:AA12)</f>
        <v>41678255.094737105</v>
      </c>
      <c r="AB13" s="15">
        <f t="shared" ref="AB13:AD13" si="14">SUM(AB10:AB12)</f>
        <v>43134995.370347001</v>
      </c>
      <c r="AC13" s="15">
        <f>(SUM(AC10:AC12))</f>
        <v>38063622.655488782</v>
      </c>
      <c r="AD13" s="16">
        <f t="shared" si="14"/>
        <v>39627763.949578792</v>
      </c>
      <c r="AE13" s="14">
        <f>SUM(AE10:AE12)</f>
        <v>10695557.925741425</v>
      </c>
      <c r="AF13" s="15">
        <f t="shared" ref="AF13" si="15">SUM(AF10:AF12)</f>
        <v>31687759.599601023</v>
      </c>
      <c r="AG13" s="15">
        <f>SUM(AG10:AG12)</f>
        <v>10115268.63519009</v>
      </c>
      <c r="AH13" s="16">
        <f>(SUM(AH10:AH12))</f>
        <v>28643178.959496722</v>
      </c>
      <c r="AI13" s="14">
        <f>SUM(AI10:AI12)</f>
        <v>89847.475437500019</v>
      </c>
      <c r="AJ13" s="15">
        <f t="shared" ref="AJ13" si="16">SUM(AJ10:AJ12)</f>
        <v>378502.03804000001</v>
      </c>
      <c r="AK13" s="15">
        <f>SUM(AK10:AK12)</f>
        <v>96669.93255540001</v>
      </c>
      <c r="AL13" s="16">
        <f>(SUM(AL10:AL12))</f>
        <v>372819.17188799998</v>
      </c>
      <c r="AM13" s="14">
        <f>SUM(AM10:AM12)</f>
        <v>586106.82999999984</v>
      </c>
      <c r="AN13" s="15">
        <f t="shared" ref="AN13" si="17">SUM(AN10:AN12)</f>
        <v>1963093.399</v>
      </c>
      <c r="AO13" s="15">
        <f>SUM(AO10:AO12)</f>
        <v>496154.57100000011</v>
      </c>
      <c r="AP13" s="16">
        <f>(SUM(AP10:AP12))</f>
        <v>1450025.9280000001</v>
      </c>
      <c r="AQ13" s="14">
        <f>SUM(AQ10:AQ12)</f>
        <v>113274.59549698798</v>
      </c>
      <c r="AR13" s="15">
        <f t="shared" ref="AR13" si="18">SUM(AR10:AR12)</f>
        <v>592912.84895478794</v>
      </c>
      <c r="AS13" s="15">
        <f>SUM(AS10:AS12)</f>
        <v>172658.85618590011</v>
      </c>
      <c r="AT13" s="16">
        <f>(SUM(AT10:AT12))</f>
        <v>599707.49718200008</v>
      </c>
      <c r="AU13" s="14">
        <f>SUM(AU10:AU12)</f>
        <v>630165.46533531975</v>
      </c>
      <c r="AV13" s="15">
        <f t="shared" ref="AV13" si="19">SUM(AV10:AV12)</f>
        <v>2082610.1988304199</v>
      </c>
      <c r="AW13" s="15">
        <f>SUM(AW10:AW12)</f>
        <v>685751.62927859416</v>
      </c>
      <c r="AX13" s="16">
        <f>(SUM(AX10:AX12))</f>
        <v>2340841.2115417803</v>
      </c>
      <c r="AY13" s="14">
        <f>SUM(AY10:AY12)</f>
        <v>134698.90062870402</v>
      </c>
      <c r="AZ13" s="15">
        <f t="shared" ref="AZ13" si="20">SUM(AZ10:AZ12)</f>
        <v>459322.56310290407</v>
      </c>
      <c r="BA13" s="15">
        <f>SUM(BA10:BA12)</f>
        <v>137530.36485630003</v>
      </c>
      <c r="BB13" s="16">
        <f>(SUM(BB10:BB12))</f>
        <v>471156.37169400003</v>
      </c>
      <c r="BC13" s="14">
        <f>SUM(BC10:BC12)</f>
        <v>3082684.0310000009</v>
      </c>
      <c r="BD13" s="15">
        <f t="shared" ref="BD13" si="21">SUM(BD10:BD12)</f>
        <v>3346274.9410000006</v>
      </c>
      <c r="BE13" s="15">
        <f>SUM(BE10:BE12)</f>
        <v>124656.93799999998</v>
      </c>
      <c r="BF13" s="16">
        <f>(SUM(BF10:BF12))</f>
        <v>412078.21899999998</v>
      </c>
      <c r="BG13" s="14">
        <f>SUM(BG10:BG12)</f>
        <v>1060495.6780872999</v>
      </c>
      <c r="BH13" s="15">
        <f t="shared" ref="BH13" si="22">SUM(BH10:BH12)</f>
        <v>3429286.348739</v>
      </c>
      <c r="BI13" s="15">
        <f>SUM(BI10:BI12)</f>
        <v>1207449.728781441</v>
      </c>
      <c r="BJ13" s="16">
        <f>(SUM(BJ10:BJ12))</f>
        <v>3358290.6981318998</v>
      </c>
      <c r="BK13" s="14">
        <f t="shared" ref="BK13:BL13" si="23">SUM(BK10:BK12)</f>
        <v>31476017.512952138</v>
      </c>
      <c r="BL13" s="15">
        <f t="shared" si="23"/>
        <v>87074757.307615146</v>
      </c>
      <c r="BM13" s="15">
        <f>(SUM(BM10:BM12))</f>
        <v>26505868.99067216</v>
      </c>
      <c r="BN13" s="16">
        <f t="shared" ref="BN13:BR13" si="24">SUM(BN10:BN12)</f>
        <v>77275862.006513193</v>
      </c>
      <c r="BO13" s="14">
        <f t="shared" si="24"/>
        <v>34596544.069406986</v>
      </c>
      <c r="BP13" s="15">
        <f t="shared" si="24"/>
        <v>97176039.814748496</v>
      </c>
      <c r="BQ13" s="15">
        <f t="shared" si="24"/>
        <v>29760878.837917205</v>
      </c>
      <c r="BR13" s="16">
        <f t="shared" si="24"/>
        <v>87467627.545572788</v>
      </c>
    </row>
    <row r="14" spans="2:73" s="11" customFormat="1">
      <c r="B14" s="7" t="s">
        <v>26</v>
      </c>
      <c r="C14" s="8">
        <v>786725.70950200781</v>
      </c>
      <c r="D14" s="9">
        <v>2050186.2833179079</v>
      </c>
      <c r="E14" s="9">
        <v>804119.74284751876</v>
      </c>
      <c r="F14" s="10">
        <v>2220210.49446894</v>
      </c>
      <c r="G14" s="8">
        <v>49200.584619184025</v>
      </c>
      <c r="H14" s="9">
        <v>187864.93478848401</v>
      </c>
      <c r="I14" s="9">
        <v>57587.808599999989</v>
      </c>
      <c r="J14" s="10">
        <v>201987.353</v>
      </c>
      <c r="K14" s="8">
        <v>194671.72500000001</v>
      </c>
      <c r="L14" s="9">
        <v>390197.359</v>
      </c>
      <c r="M14" s="9">
        <v>186687.7258999999</v>
      </c>
      <c r="N14" s="10">
        <v>559157.69499999995</v>
      </c>
      <c r="O14" s="8">
        <f t="shared" ref="O14:R14" si="25">G14+K14</f>
        <v>243872.30961918403</v>
      </c>
      <c r="P14" s="8">
        <f t="shared" si="25"/>
        <v>578062.29378848406</v>
      </c>
      <c r="Q14" s="8">
        <f t="shared" si="25"/>
        <v>244275.53449999989</v>
      </c>
      <c r="R14" s="8">
        <f t="shared" si="25"/>
        <v>761145.04799999995</v>
      </c>
      <c r="S14" s="8">
        <v>3891590.0531849992</v>
      </c>
      <c r="T14" s="9">
        <v>4569748.6964759994</v>
      </c>
      <c r="U14" s="9">
        <v>384434.99042979104</v>
      </c>
      <c r="V14" s="10">
        <v>1111121.1184916601</v>
      </c>
      <c r="W14" s="8">
        <v>4368145.2820000006</v>
      </c>
      <c r="X14" s="9">
        <v>5237392.7630000003</v>
      </c>
      <c r="Y14" s="9">
        <v>606395.34659999993</v>
      </c>
      <c r="Z14" s="10">
        <v>1480747.66</v>
      </c>
      <c r="AA14" s="8">
        <v>9472951.4753066991</v>
      </c>
      <c r="AB14" s="9">
        <f t="shared" si="2"/>
        <v>9807141.4594759997</v>
      </c>
      <c r="AC14" s="9">
        <v>2074999.2649916601</v>
      </c>
      <c r="AD14" s="10">
        <f t="shared" si="2"/>
        <v>2591868.77849166</v>
      </c>
      <c r="AE14" s="8">
        <v>7210722.3900000006</v>
      </c>
      <c r="AF14" s="9">
        <v>8343246.3300000001</v>
      </c>
      <c r="AG14" s="9">
        <v>532335.29</v>
      </c>
      <c r="AH14" s="10">
        <v>876505.16700000002</v>
      </c>
      <c r="AI14" s="8">
        <v>4624.0849999999991</v>
      </c>
      <c r="AJ14" s="9">
        <v>21764.601999999999</v>
      </c>
      <c r="AK14" s="9">
        <v>4371.4800000000014</v>
      </c>
      <c r="AL14" s="10">
        <v>16079.674000000001</v>
      </c>
      <c r="AM14" s="8">
        <v>39217.924000000006</v>
      </c>
      <c r="AN14" s="9">
        <v>104106.31600000001</v>
      </c>
      <c r="AO14" s="9">
        <v>35951.924000000006</v>
      </c>
      <c r="AP14" s="10">
        <v>92203.024000000005</v>
      </c>
      <c r="AQ14" s="8">
        <v>179254.26299999998</v>
      </c>
      <c r="AR14" s="9">
        <v>546185.50199999998</v>
      </c>
      <c r="AS14" s="9">
        <v>270900.5183</v>
      </c>
      <c r="AT14" s="10">
        <v>496027.239</v>
      </c>
      <c r="AU14" s="8">
        <v>202344.27759426803</v>
      </c>
      <c r="AV14" s="9">
        <v>530919.91934106802</v>
      </c>
      <c r="AW14" s="9">
        <v>208764.08133003494</v>
      </c>
      <c r="AX14" s="10">
        <v>653164.96701909998</v>
      </c>
      <c r="AY14" s="8">
        <v>6435.9570000000003</v>
      </c>
      <c r="AZ14" s="9">
        <v>22243.445</v>
      </c>
      <c r="BA14" s="9">
        <v>6881.143</v>
      </c>
      <c r="BB14" s="10">
        <v>23428.258000000002</v>
      </c>
      <c r="BC14" s="8">
        <v>4715816.0839999998</v>
      </c>
      <c r="BD14" s="9">
        <v>4728632.0939999996</v>
      </c>
      <c r="BE14" s="9">
        <v>5291.1910000000007</v>
      </c>
      <c r="BF14" s="10">
        <v>18834.272000000001</v>
      </c>
      <c r="BG14" s="8">
        <v>652747.71012476401</v>
      </c>
      <c r="BH14" s="9">
        <v>993987.37656136404</v>
      </c>
      <c r="BI14" s="9">
        <v>167148.02500371775</v>
      </c>
      <c r="BJ14" s="10">
        <v>1123769.0112746798</v>
      </c>
      <c r="BK14" s="8">
        <v>21270898.025904033</v>
      </c>
      <c r="BL14" s="9">
        <f t="shared" si="3"/>
        <v>25098227.044378433</v>
      </c>
      <c r="BM14" s="9">
        <v>2222473.9896635441</v>
      </c>
      <c r="BN14" s="10">
        <f t="shared" si="3"/>
        <v>5891880.3907854399</v>
      </c>
      <c r="BO14" s="8">
        <f t="shared" si="4"/>
        <v>22301496.045025226</v>
      </c>
      <c r="BP14" s="9">
        <f t="shared" si="4"/>
        <v>27726475.621484824</v>
      </c>
      <c r="BQ14" s="9">
        <f t="shared" si="4"/>
        <v>3270869.2670110627</v>
      </c>
      <c r="BR14" s="10">
        <f t="shared" si="4"/>
        <v>8873235.9332543798</v>
      </c>
    </row>
    <row r="15" spans="2:73" s="17" customFormat="1">
      <c r="B15" s="13" t="s">
        <v>27</v>
      </c>
      <c r="C15" s="14">
        <f t="shared" ref="C15:P15" si="26">C13-C14</f>
        <v>1718812.9350728299</v>
      </c>
      <c r="D15" s="15">
        <f t="shared" si="26"/>
        <v>5979369.0363255311</v>
      </c>
      <c r="E15" s="15">
        <f t="shared" si="26"/>
        <v>1681259.5040771666</v>
      </c>
      <c r="F15" s="16">
        <f t="shared" si="26"/>
        <v>5637783.150180269</v>
      </c>
      <c r="G15" s="14">
        <f t="shared" si="26"/>
        <v>330775.37222082395</v>
      </c>
      <c r="H15" s="15">
        <f t="shared" si="26"/>
        <v>1112982.4047014238</v>
      </c>
      <c r="I15" s="15">
        <f t="shared" si="26"/>
        <v>356327.85772036301</v>
      </c>
      <c r="J15" s="16">
        <f t="shared" si="26"/>
        <v>1214528.4594103801</v>
      </c>
      <c r="K15" s="14">
        <f t="shared" si="26"/>
        <v>40340.230039999995</v>
      </c>
      <c r="L15" s="15">
        <f t="shared" si="26"/>
        <v>380682.48899999988</v>
      </c>
      <c r="M15" s="15">
        <f t="shared" si="26"/>
        <v>169027.20810000005</v>
      </c>
      <c r="N15" s="16">
        <f t="shared" si="26"/>
        <v>358098.38699999999</v>
      </c>
      <c r="O15" s="14">
        <f t="shared" si="26"/>
        <v>371115.60226082394</v>
      </c>
      <c r="P15" s="15">
        <f t="shared" si="26"/>
        <v>1493664.8937014239</v>
      </c>
      <c r="Q15" s="15">
        <f>(Q13-Q14)</f>
        <v>525355.06582036288</v>
      </c>
      <c r="R15" s="16">
        <f t="shared" ref="R15:U15" si="27">R13-R14</f>
        <v>1572626.8464103797</v>
      </c>
      <c r="S15" s="14">
        <f t="shared" si="27"/>
        <v>2832579.6378474319</v>
      </c>
      <c r="T15" s="15">
        <f t="shared" si="27"/>
        <v>14176416.553517034</v>
      </c>
      <c r="U15" s="15">
        <f t="shared" si="27"/>
        <v>5961759.9859718904</v>
      </c>
      <c r="V15" s="16">
        <f>(V13-V14)</f>
        <v>17725883.267915539</v>
      </c>
      <c r="W15" s="14">
        <f t="shared" ref="W15:Y15" si="28">W13-W14</f>
        <v>3990871.6381924711</v>
      </c>
      <c r="X15" s="15">
        <f t="shared" si="28"/>
        <v>19151437.357353974</v>
      </c>
      <c r="Y15" s="15">
        <f t="shared" si="28"/>
        <v>6517138.0118227592</v>
      </c>
      <c r="Z15" s="16">
        <f>(Z13-Z14)</f>
        <v>19310011.903171599</v>
      </c>
      <c r="AA15" s="14">
        <f t="shared" ref="AA15:AB15" si="29">AA13-AA14</f>
        <v>32205303.619430408</v>
      </c>
      <c r="AB15" s="15">
        <f t="shared" si="29"/>
        <v>33327853.910870999</v>
      </c>
      <c r="AC15" s="15">
        <f>(AC13-AC14)</f>
        <v>35988623.390497118</v>
      </c>
      <c r="AD15" s="16">
        <f t="shared" ref="AD15:AG15" si="30">AD13-AD14</f>
        <v>37035895.171087131</v>
      </c>
      <c r="AE15" s="14">
        <f t="shared" si="30"/>
        <v>3484835.5357414242</v>
      </c>
      <c r="AF15" s="15">
        <f t="shared" si="30"/>
        <v>23344513.269601025</v>
      </c>
      <c r="AG15" s="15">
        <f t="shared" si="30"/>
        <v>9582933.3451900892</v>
      </c>
      <c r="AH15" s="16">
        <f>(AH13-AH14)</f>
        <v>27766673.792496722</v>
      </c>
      <c r="AI15" s="14">
        <f t="shared" ref="AI15:AK15" si="31">AI13-AI14</f>
        <v>85223.390437500027</v>
      </c>
      <c r="AJ15" s="15">
        <f t="shared" si="31"/>
        <v>356737.43604</v>
      </c>
      <c r="AK15" s="15">
        <f t="shared" si="31"/>
        <v>92298.452555400014</v>
      </c>
      <c r="AL15" s="16">
        <f>(AL13-AL14)</f>
        <v>356739.49788799998</v>
      </c>
      <c r="AM15" s="14">
        <f t="shared" ref="AM15:AO15" si="32">AM13-AM14</f>
        <v>546888.90599999984</v>
      </c>
      <c r="AN15" s="15">
        <f t="shared" si="32"/>
        <v>1858987.0829999999</v>
      </c>
      <c r="AO15" s="15">
        <f t="shared" si="32"/>
        <v>460202.64700000011</v>
      </c>
      <c r="AP15" s="16">
        <f>(AP13-AP14)</f>
        <v>1357822.9040000001</v>
      </c>
      <c r="AQ15" s="14">
        <f t="shared" ref="AQ15:AS15" si="33">AQ13-AQ14</f>
        <v>-65979.667503011995</v>
      </c>
      <c r="AR15" s="15">
        <f t="shared" si="33"/>
        <v>46727.346954787965</v>
      </c>
      <c r="AS15" s="15">
        <f t="shared" si="33"/>
        <v>-98241.66211409989</v>
      </c>
      <c r="AT15" s="16">
        <f>(AT13-AT14)</f>
        <v>103680.25818200008</v>
      </c>
      <c r="AU15" s="14">
        <f t="shared" ref="AU15:AW15" si="34">AU13-AU14</f>
        <v>427821.18774105172</v>
      </c>
      <c r="AV15" s="15">
        <f t="shared" si="34"/>
        <v>1551690.2794893519</v>
      </c>
      <c r="AW15" s="15">
        <f t="shared" si="34"/>
        <v>476987.54794855922</v>
      </c>
      <c r="AX15" s="16">
        <f>(AX13-AX14)</f>
        <v>1687676.2445226803</v>
      </c>
      <c r="AY15" s="14">
        <f t="shared" ref="AY15:BA15" si="35">AY13-AY14</f>
        <v>128262.94362870403</v>
      </c>
      <c r="AZ15" s="15">
        <f t="shared" si="35"/>
        <v>437079.11810290406</v>
      </c>
      <c r="BA15" s="15">
        <f t="shared" si="35"/>
        <v>130649.22185630004</v>
      </c>
      <c r="BB15" s="16">
        <f>(BB13-BB14)</f>
        <v>447728.11369400006</v>
      </c>
      <c r="BC15" s="14">
        <f t="shared" ref="BC15:BE15" si="36">BC13-BC14</f>
        <v>-1633132.0529999989</v>
      </c>
      <c r="BD15" s="15">
        <f t="shared" si="36"/>
        <v>-1382357.152999999</v>
      </c>
      <c r="BE15" s="15">
        <f t="shared" si="36"/>
        <v>119365.74699999997</v>
      </c>
      <c r="BF15" s="16">
        <f>(BF13-BF14)</f>
        <v>393243.94699999999</v>
      </c>
      <c r="BG15" s="14">
        <f t="shared" ref="BG15:BI15" si="37">BG13-BG14</f>
        <v>407747.96796253591</v>
      </c>
      <c r="BH15" s="15">
        <f t="shared" si="37"/>
        <v>2435298.9721776359</v>
      </c>
      <c r="BI15" s="15">
        <f t="shared" si="37"/>
        <v>1040301.7037777232</v>
      </c>
      <c r="BJ15" s="16">
        <f>(BJ13-BJ14)</f>
        <v>2234521.6868572198</v>
      </c>
      <c r="BK15" s="14">
        <f t="shared" ref="BK15:BL15" si="38">BK13-BK14</f>
        <v>10205119.487048104</v>
      </c>
      <c r="BL15" s="15">
        <f t="shared" si="38"/>
        <v>61976530.263236716</v>
      </c>
      <c r="BM15" s="15">
        <f>(BM13-BM14)</f>
        <v>24283395.001008615</v>
      </c>
      <c r="BN15" s="16">
        <f t="shared" ref="BN15:BR15" si="39">BN13-BN14</f>
        <v>71383981.615727752</v>
      </c>
      <c r="BO15" s="14">
        <f t="shared" si="39"/>
        <v>12295048.024381761</v>
      </c>
      <c r="BP15" s="15">
        <f t="shared" si="39"/>
        <v>69449564.19326368</v>
      </c>
      <c r="BQ15" s="15">
        <f t="shared" si="39"/>
        <v>26490009.570906144</v>
      </c>
      <c r="BR15" s="16">
        <f t="shared" si="39"/>
        <v>78594391.612318411</v>
      </c>
    </row>
    <row r="16" spans="2:73" s="11" customFormat="1" ht="42">
      <c r="B16" s="12" t="s">
        <v>28</v>
      </c>
      <c r="C16" s="8">
        <v>-8697.0169999999925</v>
      </c>
      <c r="D16" s="9">
        <v>-85012.106</v>
      </c>
      <c r="E16" s="9">
        <v>29159.773999999998</v>
      </c>
      <c r="F16" s="10">
        <v>68313.203999999998</v>
      </c>
      <c r="G16" s="8">
        <v>-4193.6129999999994</v>
      </c>
      <c r="H16" s="9">
        <v>-7061.21</v>
      </c>
      <c r="I16" s="9">
        <v>268.34500000000025</v>
      </c>
      <c r="J16" s="10">
        <v>-4986.84</v>
      </c>
      <c r="K16" s="8">
        <v>7983.9991000000155</v>
      </c>
      <c r="L16" s="9">
        <v>-168960.33600000001</v>
      </c>
      <c r="M16" s="9">
        <v>-54517.389100000015</v>
      </c>
      <c r="N16" s="10">
        <v>-136769.946</v>
      </c>
      <c r="O16" s="8">
        <f t="shared" ref="O16:R16" si="40">G16+K16</f>
        <v>3790.3861000000161</v>
      </c>
      <c r="P16" s="8">
        <f t="shared" si="40"/>
        <v>-176021.546</v>
      </c>
      <c r="Q16" s="8">
        <f t="shared" si="40"/>
        <v>-54249.044100000014</v>
      </c>
      <c r="R16" s="8">
        <f t="shared" si="40"/>
        <v>-141756.78599999999</v>
      </c>
      <c r="S16" s="8">
        <v>1753577.5320000001</v>
      </c>
      <c r="T16" s="9">
        <v>1729313.79</v>
      </c>
      <c r="U16" s="9">
        <v>28101.879999999997</v>
      </c>
      <c r="V16" s="10">
        <v>33726.53</v>
      </c>
      <c r="W16" s="8">
        <v>1880874.9679999999</v>
      </c>
      <c r="X16" s="9">
        <v>1878322.5519999999</v>
      </c>
      <c r="Y16" s="9">
        <v>61095.906000000003</v>
      </c>
      <c r="Z16" s="10">
        <v>59091.451000000001</v>
      </c>
      <c r="AA16" s="8">
        <v>3787448.2741</v>
      </c>
      <c r="AB16" s="9">
        <f t="shared" si="2"/>
        <v>3607636.3420000002</v>
      </c>
      <c r="AC16" s="9">
        <v>180325.72289999999</v>
      </c>
      <c r="AD16" s="10">
        <f t="shared" si="2"/>
        <v>92817.981</v>
      </c>
      <c r="AE16" s="8">
        <v>3339193.55</v>
      </c>
      <c r="AF16" s="9">
        <v>3733370.5809999998</v>
      </c>
      <c r="AG16" s="9">
        <v>26958.239000000001</v>
      </c>
      <c r="AH16" s="10">
        <v>-243955.21799999999</v>
      </c>
      <c r="AI16" s="8">
        <v>126.30200000000013</v>
      </c>
      <c r="AJ16" s="9">
        <v>2842.4639999999999</v>
      </c>
      <c r="AK16" s="9">
        <v>-467.37100000000009</v>
      </c>
      <c r="AL16" s="10">
        <v>-2560.0030000000002</v>
      </c>
      <c r="AM16" s="8">
        <v>1633</v>
      </c>
      <c r="AN16" s="9">
        <v>5951.6459999999997</v>
      </c>
      <c r="AO16" s="9">
        <v>11144.195</v>
      </c>
      <c r="AP16" s="10">
        <v>19701.726999999999</v>
      </c>
      <c r="AQ16" s="8">
        <v>-45823.128999999994</v>
      </c>
      <c r="AR16" s="9">
        <v>25079.131000000001</v>
      </c>
      <c r="AS16" s="9">
        <v>112123.45499999999</v>
      </c>
      <c r="AT16" s="10">
        <v>31002.1</v>
      </c>
      <c r="AU16" s="8">
        <v>-3209.9029999999984</v>
      </c>
      <c r="AV16" s="9">
        <v>-61122.523999999998</v>
      </c>
      <c r="AW16" s="9">
        <v>-14068.576999999997</v>
      </c>
      <c r="AX16" s="10">
        <v>-35336.286999999997</v>
      </c>
      <c r="AY16" s="8">
        <v>-222.59199999999993</v>
      </c>
      <c r="AZ16" s="9">
        <v>-592.40599999999995</v>
      </c>
      <c r="BA16" s="9">
        <v>99.269000000000005</v>
      </c>
      <c r="BB16" s="10">
        <v>18.888000000000002</v>
      </c>
      <c r="BC16" s="8">
        <v>2355262.4469999997</v>
      </c>
      <c r="BD16" s="9">
        <v>2354898.9109999998</v>
      </c>
      <c r="BE16" s="9">
        <v>-942.65599999999995</v>
      </c>
      <c r="BF16" s="10">
        <v>-1770.6389999999999</v>
      </c>
      <c r="BG16" s="8">
        <v>242799.84299999996</v>
      </c>
      <c r="BH16" s="9">
        <v>-64890.817000000003</v>
      </c>
      <c r="BI16" s="9">
        <v>27614.558000000019</v>
      </c>
      <c r="BJ16" s="10">
        <v>347861.56900000002</v>
      </c>
      <c r="BK16" s="8">
        <v>9524213.0179999992</v>
      </c>
      <c r="BL16" s="9">
        <f t="shared" si="3"/>
        <v>9603173.3279999997</v>
      </c>
      <c r="BM16" s="9">
        <v>251658.89800000007</v>
      </c>
      <c r="BN16" s="10">
        <f t="shared" si="3"/>
        <v>207780.11800000007</v>
      </c>
      <c r="BO16" s="8">
        <f t="shared" si="4"/>
        <v>9519306.3870999999</v>
      </c>
      <c r="BP16" s="9">
        <f t="shared" si="4"/>
        <v>9342139.675999999</v>
      </c>
      <c r="BQ16" s="9">
        <f t="shared" si="4"/>
        <v>226569.62790000005</v>
      </c>
      <c r="BR16" s="10">
        <f t="shared" si="4"/>
        <v>134336.53600000008</v>
      </c>
    </row>
    <row r="17" spans="2:70" s="17" customFormat="1" ht="21.75" thickBot="1">
      <c r="B17" s="18" t="s">
        <v>29</v>
      </c>
      <c r="C17" s="19">
        <f t="shared" ref="C17:E17" si="41">C15+C16</f>
        <v>1710115.91807283</v>
      </c>
      <c r="D17" s="20">
        <f t="shared" si="41"/>
        <v>5894356.9303255314</v>
      </c>
      <c r="E17" s="20">
        <f t="shared" si="41"/>
        <v>1710419.2780771665</v>
      </c>
      <c r="F17" s="21">
        <f>F15+F16</f>
        <v>5706096.3541802689</v>
      </c>
      <c r="G17" s="19">
        <f t="shared" ref="G17:I17" si="42">G15+G16</f>
        <v>326581.75922082394</v>
      </c>
      <c r="H17" s="20">
        <f t="shared" si="42"/>
        <v>1105921.1947014239</v>
      </c>
      <c r="I17" s="20">
        <f t="shared" si="42"/>
        <v>356596.20272036298</v>
      </c>
      <c r="J17" s="21">
        <f>J15+J16</f>
        <v>1209541.61941038</v>
      </c>
      <c r="K17" s="19">
        <f t="shared" ref="K17:M17" si="43">K15+K16</f>
        <v>48324.22914000001</v>
      </c>
      <c r="L17" s="20">
        <f t="shared" si="43"/>
        <v>211722.15299999987</v>
      </c>
      <c r="M17" s="20">
        <f t="shared" si="43"/>
        <v>114509.81900000003</v>
      </c>
      <c r="N17" s="21">
        <f>N15+N16</f>
        <v>221328.44099999999</v>
      </c>
      <c r="O17" s="19">
        <f t="shared" ref="O17:BA17" si="44">O15+O16</f>
        <v>374905.98836082395</v>
      </c>
      <c r="P17" s="20">
        <f t="shared" si="44"/>
        <v>1317643.3477014238</v>
      </c>
      <c r="Q17" s="20">
        <f t="shared" si="44"/>
        <v>471106.02172036289</v>
      </c>
      <c r="R17" s="21">
        <f t="shared" si="44"/>
        <v>1430870.0604103797</v>
      </c>
      <c r="S17" s="19">
        <f t="shared" si="44"/>
        <v>4586157.1698474325</v>
      </c>
      <c r="T17" s="20">
        <f t="shared" si="44"/>
        <v>15905730.343517035</v>
      </c>
      <c r="U17" s="20">
        <f t="shared" si="44"/>
        <v>5989861.8659718903</v>
      </c>
      <c r="V17" s="21">
        <f t="shared" si="44"/>
        <v>17759609.797915541</v>
      </c>
      <c r="W17" s="19">
        <f t="shared" si="44"/>
        <v>5871746.6061924715</v>
      </c>
      <c r="X17" s="20">
        <f t="shared" si="44"/>
        <v>21029759.909353975</v>
      </c>
      <c r="Y17" s="20">
        <f t="shared" si="44"/>
        <v>6578233.9178227596</v>
      </c>
      <c r="Z17" s="21">
        <f t="shared" si="44"/>
        <v>19369103.3541716</v>
      </c>
      <c r="AA17" s="19">
        <f t="shared" si="44"/>
        <v>35992751.893530406</v>
      </c>
      <c r="AB17" s="20">
        <f t="shared" si="44"/>
        <v>36935490.252870999</v>
      </c>
      <c r="AC17" s="20">
        <f t="shared" si="44"/>
        <v>36168949.113397121</v>
      </c>
      <c r="AD17" s="21">
        <f t="shared" si="44"/>
        <v>37128713.15208713</v>
      </c>
      <c r="AE17" s="19">
        <f t="shared" si="44"/>
        <v>6824029.085741424</v>
      </c>
      <c r="AF17" s="20">
        <f t="shared" si="44"/>
        <v>27077883.850601025</v>
      </c>
      <c r="AG17" s="20">
        <f t="shared" si="44"/>
        <v>9609891.5841900893</v>
      </c>
      <c r="AH17" s="21">
        <f t="shared" si="44"/>
        <v>27522718.574496724</v>
      </c>
      <c r="AI17" s="19">
        <f t="shared" si="44"/>
        <v>85349.692437500024</v>
      </c>
      <c r="AJ17" s="20">
        <f t="shared" si="44"/>
        <v>359579.90003999998</v>
      </c>
      <c r="AK17" s="20">
        <f t="shared" si="44"/>
        <v>91831.081555400015</v>
      </c>
      <c r="AL17" s="21">
        <f t="shared" si="44"/>
        <v>354179.49488799996</v>
      </c>
      <c r="AM17" s="19">
        <f t="shared" si="44"/>
        <v>548521.90599999984</v>
      </c>
      <c r="AN17" s="20">
        <f t="shared" si="44"/>
        <v>1864938.7289999998</v>
      </c>
      <c r="AO17" s="20">
        <f t="shared" si="44"/>
        <v>471346.84200000012</v>
      </c>
      <c r="AP17" s="21">
        <f t="shared" si="44"/>
        <v>1377524.6310000001</v>
      </c>
      <c r="AQ17" s="19">
        <f t="shared" si="44"/>
        <v>-111802.79650301198</v>
      </c>
      <c r="AR17" s="20">
        <f t="shared" si="44"/>
        <v>71806.477954787959</v>
      </c>
      <c r="AS17" s="20">
        <f t="shared" si="44"/>
        <v>13881.792885900097</v>
      </c>
      <c r="AT17" s="21">
        <f t="shared" si="44"/>
        <v>134682.35818200008</v>
      </c>
      <c r="AU17" s="19">
        <f t="shared" si="44"/>
        <v>424611.28474105173</v>
      </c>
      <c r="AV17" s="20">
        <f t="shared" si="44"/>
        <v>1490567.7554893519</v>
      </c>
      <c r="AW17" s="20">
        <f t="shared" si="44"/>
        <v>462918.97094855923</v>
      </c>
      <c r="AX17" s="21">
        <f t="shared" si="44"/>
        <v>1652339.9575226803</v>
      </c>
      <c r="AY17" s="19">
        <f t="shared" si="44"/>
        <v>128040.35162870403</v>
      </c>
      <c r="AZ17" s="20">
        <f t="shared" si="44"/>
        <v>436486.71210290404</v>
      </c>
      <c r="BA17" s="20">
        <f t="shared" si="44"/>
        <v>130748.49085630004</v>
      </c>
      <c r="BB17" s="21">
        <f>BB15+BB16</f>
        <v>447747.00169400004</v>
      </c>
      <c r="BC17" s="19">
        <f t="shared" ref="BC17:BE17" si="45">BC15+BC16</f>
        <v>722130.39400000079</v>
      </c>
      <c r="BD17" s="20">
        <f t="shared" si="45"/>
        <v>972541.75800000085</v>
      </c>
      <c r="BE17" s="20">
        <f t="shared" si="45"/>
        <v>118423.09099999997</v>
      </c>
      <c r="BF17" s="21">
        <f>BF15+BF16</f>
        <v>391473.30799999996</v>
      </c>
      <c r="BG17" s="19">
        <f t="shared" ref="BG17:BI17" si="46">BG15+BG16</f>
        <v>650547.81096253591</v>
      </c>
      <c r="BH17" s="20">
        <f t="shared" si="46"/>
        <v>2370408.1551776361</v>
      </c>
      <c r="BI17" s="20">
        <f t="shared" si="46"/>
        <v>1067916.2617777232</v>
      </c>
      <c r="BJ17" s="21">
        <f>BJ15+BJ16</f>
        <v>2582383.2558572199</v>
      </c>
      <c r="BK17" s="19">
        <f t="shared" ref="BK17:BR17" si="47">BK15+BK16</f>
        <v>19729332.505048104</v>
      </c>
      <c r="BL17" s="20">
        <f t="shared" si="47"/>
        <v>71579703.591236711</v>
      </c>
      <c r="BM17" s="20">
        <f t="shared" si="47"/>
        <v>24535053.899008617</v>
      </c>
      <c r="BN17" s="21">
        <f t="shared" si="47"/>
        <v>71591761.733727753</v>
      </c>
      <c r="BO17" s="19">
        <f t="shared" si="47"/>
        <v>21814354.41148176</v>
      </c>
      <c r="BP17" s="20">
        <f t="shared" si="47"/>
        <v>78791703.869263679</v>
      </c>
      <c r="BQ17" s="20">
        <f t="shared" si="47"/>
        <v>26716579.198806144</v>
      </c>
      <c r="BR17" s="21">
        <f t="shared" si="47"/>
        <v>78728728.14831841</v>
      </c>
    </row>
    <row r="19" spans="2:70">
      <c r="B19" s="22" t="s">
        <v>30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</sheetData>
  <mergeCells count="23"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  <mergeCell ref="S8:V8"/>
    <mergeCell ref="W8:Z8"/>
    <mergeCell ref="AA8:AD8"/>
    <mergeCell ref="AE8:AH8"/>
    <mergeCell ref="AI8:AL8"/>
    <mergeCell ref="BO8:BR8"/>
    <mergeCell ref="AQ8:AT8"/>
    <mergeCell ref="AU8:AX8"/>
    <mergeCell ref="AY8:BB8"/>
    <mergeCell ref="BC8:BF8"/>
    <mergeCell ref="BG8:BJ8"/>
    <mergeCell ref="BK8:BN8"/>
  </mergeCells>
  <hyperlinks>
    <hyperlink ref="BU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2017-05-03T14:11:24Z</dcterms:created>
  <dcterms:modified xsi:type="dcterms:W3CDTF">2017-05-03T14:14:01Z</dcterms:modified>
</cp:coreProperties>
</file>