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23895" windowHeight="9855"/>
  </bookViews>
  <sheets>
    <sheet name="NL-2- P&amp;L " sheetId="1" r:id="rId1"/>
  </sheets>
  <externalReferences>
    <externalReference r:id="rId2"/>
  </externalReferences>
  <calcPr calcId="124519"/>
</workbook>
</file>

<file path=xl/calcChain.xml><?xml version="1.0" encoding="utf-8"?>
<calcChain xmlns="http://schemas.openxmlformats.org/spreadsheetml/2006/main">
  <c r="G55" i="1"/>
  <c r="F55"/>
  <c r="E55"/>
  <c r="D54"/>
  <c r="D52"/>
  <c r="D51"/>
  <c r="D50"/>
  <c r="D55" s="1"/>
  <c r="D49"/>
  <c r="F46"/>
  <c r="D46"/>
  <c r="F45"/>
  <c r="D45"/>
  <c r="D44"/>
  <c r="G40"/>
  <c r="F40"/>
  <c r="E40"/>
  <c r="D40"/>
  <c r="F24"/>
  <c r="F42" s="1"/>
  <c r="F47" s="1"/>
  <c r="D24"/>
  <c r="D42" s="1"/>
  <c r="D47" s="1"/>
  <c r="G12"/>
  <c r="E12"/>
  <c r="G11"/>
  <c r="E11"/>
  <c r="G10"/>
  <c r="G24" s="1"/>
  <c r="G42" s="1"/>
  <c r="G47" s="1"/>
  <c r="E10"/>
  <c r="E24" s="1"/>
  <c r="E42" s="1"/>
  <c r="E47" s="1"/>
  <c r="G8"/>
  <c r="F8"/>
  <c r="E8"/>
  <c r="D8"/>
  <c r="B6"/>
  <c r="B2"/>
</calcChain>
</file>

<file path=xl/sharedStrings.xml><?xml version="1.0" encoding="utf-8"?>
<sst xmlns="http://schemas.openxmlformats.org/spreadsheetml/2006/main" count="56" uniqueCount="56">
  <si>
    <t>NATIONAL INSURANCE COMPANY LIMITED</t>
  </si>
  <si>
    <t>CIN: U10200WB1906GOI001713</t>
  </si>
  <si>
    <t>GO TO INDEX</t>
  </si>
  <si>
    <t>FORM NL-2-B-PL</t>
  </si>
  <si>
    <t>(IN Rs. '000)</t>
  </si>
  <si>
    <t>PARTICULARS</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</si>
  <si>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</si>
  <si>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</si>
  <si>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</si>
  <si>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</si>
  <si>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</si>
  <si>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</si>
  <si>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</si>
  <si>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</si>
  <si>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</si>
  <si>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</si>
  <si>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</si>
  <si>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</si>
  <si>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</si>
  <si>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</si>
  <si>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</si>
  <si>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</si>
  <si>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</si>
  <si>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</si>
  <si>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</si>
  <si>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</si>
  <si>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</si>
  <si>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ii) Amount written off in respect of depreciated investments</t>
  </si>
  <si>
    <t>iii) Exchange loss</t>
  </si>
  <si>
    <t>iv) Assets written off</t>
  </si>
  <si>
    <t>vi) Loss on Sale of other Assets</t>
  </si>
  <si>
    <t>v) Corporate Social Responsibility Expenses</t>
  </si>
  <si>
    <t>(h) Performance linked incentive</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</si>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</sst>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2">
    <fill>
      <patternFill patternType="none"/>
    </fill>
    <fill>
      <patternFill patternType="gray125"/>
    </fill>
  </fills>
  <borders count="1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7">
    <xf numFmtId="0" fontId="0" fillId="0" borderId="0" xfId="0"/>
    <xf numFmtId="0" fontId="1" fillId="0" borderId="0" xfId="0" applyFont="1" applyFill="1" applyAlignment="1">
      <alignment horizontal="center"/>
    </xf>
    <xf numFmtId="0" fontId="2" fillId="0" borderId="0" xfId="0" applyFont="1" applyFill="1"/>
    <xf numFmtId="0" fontId="3" fillId="0" borderId="0" xfId="0" applyFont="1" applyFill="1" applyAlignment="1">
      <alignment horizontal="center"/>
    </xf>
    <xf numFmtId="0" fontId="5" fillId="0" borderId="0" xfId="1" applyFont="1" applyFill="1" applyAlignment="1" applyProtection="1">
      <alignment horizontal="right"/>
    </xf>
    <xf numFmtId="0" fontId="6" fillId="0" borderId="0" xfId="0" applyFont="1" applyFill="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5" xfId="0" applyFont="1" applyFill="1" applyBorder="1"/>
    <xf numFmtId="0" fontId="6" fillId="0" borderId="6" xfId="0" applyFont="1" applyFill="1" applyBorder="1"/>
    <xf numFmtId="0" fontId="2" fillId="0" borderId="6" xfId="0" applyFont="1" applyFill="1" applyBorder="1"/>
    <xf numFmtId="0" fontId="2" fillId="0" borderId="7" xfId="0" applyFont="1" applyFill="1" applyBorder="1"/>
    <xf numFmtId="1" fontId="2" fillId="0" borderId="5" xfId="0" applyNumberFormat="1" applyFont="1" applyFill="1" applyBorder="1"/>
    <xf numFmtId="1" fontId="2" fillId="0" borderId="6" xfId="0" applyNumberFormat="1" applyFont="1" applyFill="1" applyBorder="1"/>
    <xf numFmtId="1" fontId="2" fillId="0" borderId="7" xfId="0" applyNumberFormat="1" applyFont="1" applyFill="1" applyBorder="1"/>
    <xf numFmtId="0" fontId="2" fillId="0" borderId="8" xfId="0" applyFont="1" applyFill="1" applyBorder="1"/>
    <xf numFmtId="0" fontId="2" fillId="0" borderId="9" xfId="0" applyFont="1" applyFill="1" applyBorder="1"/>
    <xf numFmtId="1" fontId="2" fillId="0" borderId="9" xfId="0" applyNumberFormat="1" applyFont="1" applyFill="1" applyBorder="1"/>
    <xf numFmtId="0" fontId="6" fillId="0" borderId="3" xfId="0" applyFont="1" applyFill="1" applyBorder="1"/>
    <xf numFmtId="0" fontId="6" fillId="0" borderId="4" xfId="0" applyFont="1" applyFill="1" applyBorder="1"/>
    <xf numFmtId="1" fontId="6" fillId="0" borderId="4" xfId="0" applyNumberFormat="1" applyFont="1" applyFill="1" applyBorder="1"/>
    <xf numFmtId="1" fontId="6" fillId="0" borderId="10" xfId="0" applyNumberFormat="1" applyFont="1" applyFill="1" applyBorder="1"/>
    <xf numFmtId="0" fontId="6" fillId="0" borderId="0" xfId="0" applyFont="1" applyFill="1"/>
    <xf numFmtId="0" fontId="2" fillId="0" borderId="11" xfId="0" applyFont="1" applyFill="1" applyBorder="1"/>
    <xf numFmtId="0" fontId="2" fillId="0" borderId="12" xfId="0" applyFont="1" applyFill="1" applyBorder="1"/>
    <xf numFmtId="1" fontId="2" fillId="0" borderId="11" xfId="0" applyNumberFormat="1" applyFont="1" applyFill="1" applyBorder="1"/>
    <xf numFmtId="1" fontId="2" fillId="0" borderId="12" xfId="0" applyNumberFormat="1" applyFont="1" applyFill="1" applyBorder="1"/>
    <xf numFmtId="1" fontId="2" fillId="0" borderId="13" xfId="0" applyNumberFormat="1" applyFont="1" applyFill="1" applyBorder="1"/>
    <xf numFmtId="1" fontId="6" fillId="0" borderId="6" xfId="0" applyNumberFormat="1" applyFont="1" applyFill="1" applyBorder="1"/>
    <xf numFmtId="1" fontId="6" fillId="0" borderId="7" xfId="0" applyNumberFormat="1" applyFont="1" applyFill="1" applyBorder="1"/>
    <xf numFmtId="0" fontId="2" fillId="0" borderId="3" xfId="0" applyFont="1" applyFill="1" applyBorder="1"/>
    <xf numFmtId="1" fontId="2" fillId="0" borderId="0" xfId="0" applyNumberFormat="1" applyFont="1" applyFill="1"/>
    <xf numFmtId="0" fontId="7" fillId="0" borderId="0" xfId="0" applyFont="1" applyFill="1"/>
    <xf numFmtId="1" fontId="7" fillId="0" borderId="0" xfId="0" applyNumberFormat="1"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UBLIC%20DISCLOSURE%20-%203RD%20QUARTER%202016-17%20-%20NATIONAL%20INSURANCE%20-%20Copy.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NL-1 REV ACC"/>
      <sheetName val="NL-2- P&amp;L "/>
      <sheetName val="NL-3- BAL SHEET "/>
      <sheetName val="NL-4 PREM SCH"/>
      <sheetName val="NL-5 CLAIMS SCH"/>
      <sheetName val="NL-6 COMM SCH"/>
      <sheetName val="NL-7 OP. EXP SCH "/>
      <sheetName val="NL-8 SH CAP SCH"/>
      <sheetName val="NL-9 SH CAP HOLDING PATTERN"/>
      <sheetName val="NL-20 RECPT AND PAYMT"/>
      <sheetName val="NL-10 RESERVES &amp; SURPLUS "/>
      <sheetName val="NL-11 BORROWINGS"/>
      <sheetName val="NL-12 INVESTMENT "/>
      <sheetName val="NL-13 LOANS "/>
      <sheetName val="NL-14 FIXED ASSETS "/>
      <sheetName val="NL-15 CASH &amp; BANK "/>
      <sheetName val="NL-16 ADVANCES &amp; OTHER ASSE "/>
      <sheetName val="NL-17 CURRENT LIABILITIES "/>
      <sheetName val="NL-18 PROVISIONS "/>
      <sheetName val="NL-19 MISC EXP "/>
      <sheetName val="NL-21-STATEMENT OF LIAB"/>
      <sheetName val="NL-26-CLAIMS INFO-KG TABLE I"/>
      <sheetName val="NL-30 ANALYTICAL RATIOS "/>
      <sheetName val="NL-31-RELATED PARTY TRANSACTION"/>
      <sheetName val="NL-33 SOLVENCY - KG II"/>
    </sheetNames>
    <sheetDataSet>
      <sheetData sheetId="0">
        <row r="1">
          <cell r="C1" t="str">
            <v>31.12.2016</v>
          </cell>
          <cell r="D1" t="str">
            <v>31 DECEMBER 2016</v>
          </cell>
          <cell r="E1" t="str">
            <v>31.12.2015</v>
          </cell>
        </row>
        <row r="4">
          <cell r="A4" t="str">
            <v>Registration No. 58 and Date of Renewal of Registration with IRDA - 28/12/2015</v>
          </cell>
        </row>
      </sheetData>
      <sheetData sheetId="1">
        <row r="22">
          <cell r="F22">
            <v>1000113.7373255305</v>
          </cell>
          <cell r="H22">
            <v>400410.22318026796</v>
          </cell>
          <cell r="J22">
            <v>-266599.57429857599</v>
          </cell>
          <cell r="L22">
            <v>624065.06941037928</v>
          </cell>
          <cell r="N22">
            <v>-2397653.1427633017</v>
          </cell>
          <cell r="P22">
            <v>-1854217.0592722297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8">
    <tabColor rgb="FF00B050"/>
    <pageSetUpPr fitToPage="1"/>
  </sheetPr>
  <dimension ref="A1:J67"/>
  <sheetViews>
    <sheetView showGridLines="0" showZeros="0" tabSelected="1" workbookViewId="0">
      <selection activeCell="D32" sqref="D32"/>
    </sheetView>
  </sheetViews>
  <sheetFormatPr defaultColWidth="0" defaultRowHeight="21" customHeight="1" zeroHeight="1"/>
  <cols>
    <col min="1" max="2" width="4.28515625" style="2" customWidth="1"/>
    <col min="3" max="3" width="54.5703125" style="2" customWidth="1"/>
    <col min="4" max="7" width="17.7109375" style="2" customWidth="1"/>
    <col min="8" max="8" width="5.140625" style="2" customWidth="1"/>
    <col min="9" max="9" width="4.7109375" style="2" customWidth="1"/>
    <col min="10" max="10" width="17.140625" style="2" customWidth="1"/>
    <col min="11" max="16384" width="9.140625" style="2" hidden="1"/>
  </cols>
  <sheetData>
    <row r="1" spans="2:10" ht="25.5">
      <c r="B1" s="1" t="s">
        <v>0</v>
      </c>
      <c r="C1" s="1"/>
      <c r="D1" s="1"/>
      <c r="E1" s="1"/>
      <c r="F1" s="1"/>
      <c r="G1" s="1"/>
    </row>
    <row r="2" spans="2:10">
      <c r="B2" s="3" t="str">
        <f>[1]INDEX!$A$4</f>
        <v>Registration No. 58 and Date of Renewal of Registration with IRDA - 28/12/2015</v>
      </c>
      <c r="C2" s="3"/>
      <c r="D2" s="3"/>
      <c r="E2" s="3"/>
      <c r="F2" s="3"/>
      <c r="G2" s="3"/>
    </row>
    <row r="3" spans="2:10">
      <c r="B3" s="3" t="s">
        <v>1</v>
      </c>
      <c r="C3" s="3"/>
      <c r="D3" s="3"/>
      <c r="E3" s="3"/>
      <c r="F3" s="3"/>
      <c r="G3" s="3"/>
    </row>
    <row r="4" spans="2:10" ht="22.5">
      <c r="J4" s="4" t="s">
        <v>2</v>
      </c>
    </row>
    <row r="5" spans="2:10">
      <c r="B5" s="3" t="s">
        <v>3</v>
      </c>
      <c r="C5" s="3"/>
      <c r="D5" s="3"/>
      <c r="E5" s="3"/>
      <c r="F5" s="3"/>
      <c r="G5" s="3"/>
    </row>
    <row r="6" spans="2:10">
      <c r="B6" s="3" t="str">
        <f>"Profit / Loss Account for the period ended " &amp; [1]INDEX!D1</f>
        <v>Profit / Loss Account for the period ended 31 DECEMBER 2016</v>
      </c>
      <c r="C6" s="3"/>
      <c r="D6" s="3"/>
      <c r="E6" s="3"/>
      <c r="F6" s="3"/>
      <c r="G6" s="3"/>
    </row>
    <row r="7" spans="2:10" ht="21.75" thickBot="1">
      <c r="G7" s="5" t="s">
        <v>4</v>
      </c>
    </row>
    <row r="8" spans="2:10" s="10" customFormat="1" ht="63.75" thickBot="1">
      <c r="B8" s="6"/>
      <c r="C8" s="7" t="s">
        <v>5</v>
      </c>
      <c r="D8" s="8" t="str">
        <f>"For the Quarter ended " &amp;[1]INDEX!$C$1</f>
        <v>For the Quarter ended 31.12.2016</v>
      </c>
      <c r="E8" s="9" t="str">
        <f>"Upto the Quarter ended " &amp;[1]INDEX!$C$1</f>
        <v>Upto the Quarter ended 31.12.2016</v>
      </c>
      <c r="F8" s="8" t="str">
        <f>"For the Quarter ended " &amp;[1]INDEX!$E$1</f>
        <v>For the Quarter ended 31.12.2015</v>
      </c>
      <c r="G8" s="9" t="str">
        <f>"Upto the Quarter ended " &amp;[1]INDEX!$E$1</f>
        <v>Upto the Quarter ended 31.12.2015</v>
      </c>
    </row>
    <row r="9" spans="2:10">
      <c r="B9" s="11">
        <v>1</v>
      </c>
      <c r="C9" s="12" t="s">
        <v>6</v>
      </c>
      <c r="D9" s="11"/>
      <c r="E9" s="13"/>
      <c r="F9" s="14"/>
      <c r="G9" s="13"/>
    </row>
    <row r="10" spans="2:10">
      <c r="B10" s="11"/>
      <c r="C10" s="13" t="s">
        <v>7</v>
      </c>
      <c r="D10" s="15">
        <v>-598472.73392717075</v>
      </c>
      <c r="E10" s="16">
        <f>'[1]NL-1 REV ACC'!F22</f>
        <v>1000113.7373255305</v>
      </c>
      <c r="F10" s="17">
        <v>-92881.567922837101</v>
      </c>
      <c r="G10" s="16">
        <f>'[1]NL-1 REV ACC'!H22+3</f>
        <v>400413.22318026796</v>
      </c>
    </row>
    <row r="11" spans="2:10">
      <c r="B11" s="11"/>
      <c r="C11" s="13" t="s">
        <v>8</v>
      </c>
      <c r="D11" s="15">
        <v>-769682.10963917617</v>
      </c>
      <c r="E11" s="16">
        <f>'[1]NL-1 REV ACC'!J22</f>
        <v>-266599.57429857599</v>
      </c>
      <c r="F11" s="17">
        <v>47356.548720362596</v>
      </c>
      <c r="G11" s="16">
        <f>'[1]NL-1 REV ACC'!L22</f>
        <v>624065.06941037928</v>
      </c>
    </row>
    <row r="12" spans="2:10">
      <c r="B12" s="11"/>
      <c r="C12" s="13" t="s">
        <v>9</v>
      </c>
      <c r="D12" s="15">
        <v>575218.78104810417</v>
      </c>
      <c r="E12" s="16">
        <f>'[1]NL-1 REV ACC'!N22</f>
        <v>-2397653.1427633017</v>
      </c>
      <c r="F12" s="17">
        <v>-85267.838991358876</v>
      </c>
      <c r="G12" s="16">
        <f>'[1]NL-1 REV ACC'!P22+2</f>
        <v>-1854215.0592722297</v>
      </c>
    </row>
    <row r="13" spans="2:10">
      <c r="B13" s="11"/>
      <c r="C13" s="13"/>
      <c r="D13" s="15">
        <v>0</v>
      </c>
      <c r="E13" s="16"/>
      <c r="F13" s="17">
        <v>0</v>
      </c>
      <c r="G13" s="16"/>
    </row>
    <row r="14" spans="2:10">
      <c r="B14" s="11">
        <v>2</v>
      </c>
      <c r="C14" s="12" t="s">
        <v>10</v>
      </c>
      <c r="D14" s="15">
        <v>0</v>
      </c>
      <c r="E14" s="16"/>
      <c r="F14" s="17">
        <v>0</v>
      </c>
      <c r="G14" s="16"/>
    </row>
    <row r="15" spans="2:10">
      <c r="B15" s="11"/>
      <c r="C15" s="13" t="s">
        <v>11</v>
      </c>
      <c r="D15" s="15">
        <v>696677</v>
      </c>
      <c r="E15" s="16">
        <v>2137354</v>
      </c>
      <c r="F15" s="17">
        <v>662319</v>
      </c>
      <c r="G15" s="16">
        <v>2372120</v>
      </c>
    </row>
    <row r="16" spans="2:10">
      <c r="B16" s="11"/>
      <c r="C16" s="13" t="s">
        <v>12</v>
      </c>
      <c r="D16" s="15">
        <v>794900</v>
      </c>
      <c r="E16" s="16">
        <v>1531898</v>
      </c>
      <c r="F16" s="17">
        <v>588036</v>
      </c>
      <c r="G16" s="16">
        <v>1760251</v>
      </c>
    </row>
    <row r="17" spans="2:7">
      <c r="B17" s="11"/>
      <c r="C17" s="13" t="s">
        <v>13</v>
      </c>
      <c r="D17" s="15">
        <v>0</v>
      </c>
      <c r="E17" s="16">
        <v>0</v>
      </c>
      <c r="F17" s="17">
        <v>0</v>
      </c>
      <c r="G17" s="16">
        <v>21</v>
      </c>
    </row>
    <row r="18" spans="2:7">
      <c r="B18" s="11"/>
      <c r="C18" s="13"/>
      <c r="D18" s="15">
        <v>0</v>
      </c>
      <c r="E18" s="16"/>
      <c r="F18" s="17">
        <v>0</v>
      </c>
      <c r="G18" s="16"/>
    </row>
    <row r="19" spans="2:7">
      <c r="B19" s="11">
        <v>3</v>
      </c>
      <c r="C19" s="12" t="s">
        <v>14</v>
      </c>
      <c r="D19" s="15">
        <v>0</v>
      </c>
      <c r="E19" s="16"/>
      <c r="F19" s="17">
        <v>0</v>
      </c>
      <c r="G19" s="16"/>
    </row>
    <row r="20" spans="2:7">
      <c r="B20" s="11"/>
      <c r="C20" s="13" t="s">
        <v>15</v>
      </c>
      <c r="D20" s="15">
        <v>397</v>
      </c>
      <c r="E20" s="16">
        <v>2099</v>
      </c>
      <c r="F20" s="17">
        <v>476</v>
      </c>
      <c r="G20" s="16">
        <v>2811</v>
      </c>
    </row>
    <row r="21" spans="2:7">
      <c r="B21" s="11"/>
      <c r="C21" s="13" t="s">
        <v>16</v>
      </c>
      <c r="D21" s="15">
        <v>6286</v>
      </c>
      <c r="E21" s="16">
        <v>67195</v>
      </c>
      <c r="F21" s="17">
        <v>1502</v>
      </c>
      <c r="G21" s="16">
        <v>16452</v>
      </c>
    </row>
    <row r="22" spans="2:7">
      <c r="B22" s="11"/>
      <c r="C22" s="13" t="s">
        <v>17</v>
      </c>
      <c r="D22" s="15">
        <v>0</v>
      </c>
      <c r="E22" s="16">
        <v>0</v>
      </c>
      <c r="F22" s="17">
        <v>0</v>
      </c>
      <c r="G22" s="16">
        <v>0</v>
      </c>
    </row>
    <row r="23" spans="2:7" ht="21.75" thickBot="1">
      <c r="B23" s="18"/>
      <c r="C23" s="19" t="s">
        <v>18</v>
      </c>
      <c r="D23" s="15">
        <v>0</v>
      </c>
      <c r="E23" s="20">
        <v>0</v>
      </c>
      <c r="F23" s="17">
        <v>0</v>
      </c>
      <c r="G23" s="20"/>
    </row>
    <row r="24" spans="2:7" s="25" customFormat="1" ht="21.75" thickBot="1">
      <c r="B24" s="21"/>
      <c r="C24" s="22" t="s">
        <v>19</v>
      </c>
      <c r="D24" s="23">
        <f t="shared" ref="D24:E24" si="0">D10+D11+D12+D15+D16-D17+D20+D21+D22+D23</f>
        <v>705323.93748175725</v>
      </c>
      <c r="E24" s="23">
        <f t="shared" si="0"/>
        <v>2074407.0202636528</v>
      </c>
      <c r="F24" s="24">
        <f>F10+F11+F12+F15+F16-F17+F20+F21+F22+F23</f>
        <v>1121540.1418061666</v>
      </c>
      <c r="G24" s="23">
        <f>G10+G11+G12+G15+G16-G17+G20+G21+G22+G23</f>
        <v>3321876.2333184173</v>
      </c>
    </row>
    <row r="25" spans="2:7">
      <c r="B25" s="26"/>
      <c r="C25" s="27"/>
      <c r="D25" s="28"/>
      <c r="E25" s="29"/>
      <c r="F25" s="30"/>
      <c r="G25" s="29"/>
    </row>
    <row r="26" spans="2:7">
      <c r="B26" s="11">
        <v>4</v>
      </c>
      <c r="C26" s="12" t="s">
        <v>20</v>
      </c>
      <c r="D26" s="15">
        <v>0</v>
      </c>
      <c r="E26" s="16"/>
      <c r="F26" s="17">
        <v>0</v>
      </c>
      <c r="G26" s="16"/>
    </row>
    <row r="27" spans="2:7">
      <c r="B27" s="11"/>
      <c r="C27" s="13" t="s">
        <v>21</v>
      </c>
      <c r="D27" s="15">
        <v>5865</v>
      </c>
      <c r="E27" s="16">
        <v>11628</v>
      </c>
      <c r="F27" s="17">
        <v>0</v>
      </c>
      <c r="G27" s="16">
        <v>0</v>
      </c>
    </row>
    <row r="28" spans="2:7">
      <c r="B28" s="11"/>
      <c r="C28" s="13" t="s">
        <v>22</v>
      </c>
      <c r="D28" s="15">
        <v>0</v>
      </c>
      <c r="E28" s="16">
        <v>0</v>
      </c>
      <c r="F28" s="17">
        <v>0</v>
      </c>
      <c r="G28" s="16">
        <v>0</v>
      </c>
    </row>
    <row r="29" spans="2:7">
      <c r="B29" s="11"/>
      <c r="C29" s="13" t="s">
        <v>23</v>
      </c>
      <c r="D29" s="15">
        <v>0</v>
      </c>
      <c r="E29" s="16"/>
      <c r="F29" s="17">
        <v>0</v>
      </c>
      <c r="G29" s="16"/>
    </row>
    <row r="30" spans="2:7">
      <c r="B30" s="11"/>
      <c r="C30" s="13"/>
      <c r="D30" s="15">
        <v>0</v>
      </c>
      <c r="E30" s="16"/>
      <c r="F30" s="17">
        <v>0</v>
      </c>
      <c r="G30" s="16"/>
    </row>
    <row r="31" spans="2:7">
      <c r="B31" s="11">
        <v>5</v>
      </c>
      <c r="C31" s="12" t="s">
        <v>24</v>
      </c>
      <c r="D31" s="15">
        <v>0</v>
      </c>
      <c r="E31" s="16"/>
      <c r="F31" s="17">
        <v>0</v>
      </c>
      <c r="G31" s="16"/>
    </row>
    <row r="32" spans="2:7">
      <c r="B32" s="11"/>
      <c r="C32" s="13" t="s">
        <v>25</v>
      </c>
      <c r="D32" s="15">
        <v>-4352</v>
      </c>
      <c r="E32" s="16">
        <v>3121</v>
      </c>
      <c r="F32" s="17">
        <v>1491</v>
      </c>
      <c r="G32" s="16">
        <v>14257</v>
      </c>
    </row>
    <row r="33" spans="2:7">
      <c r="B33" s="11"/>
      <c r="C33" s="13" t="s">
        <v>26</v>
      </c>
      <c r="D33" s="15">
        <v>3093</v>
      </c>
      <c r="E33" s="16">
        <v>8330</v>
      </c>
      <c r="F33" s="17">
        <v>3737</v>
      </c>
      <c r="G33" s="16">
        <v>10406</v>
      </c>
    </row>
    <row r="34" spans="2:7">
      <c r="B34" s="11"/>
      <c r="C34" s="13" t="s">
        <v>27</v>
      </c>
      <c r="D34" s="15">
        <v>0</v>
      </c>
      <c r="E34" s="16">
        <v>0</v>
      </c>
      <c r="F34" s="17">
        <v>86</v>
      </c>
      <c r="G34" s="16">
        <v>1459</v>
      </c>
    </row>
    <row r="35" spans="2:7">
      <c r="B35" s="11"/>
      <c r="C35" s="13" t="s">
        <v>28</v>
      </c>
      <c r="D35" s="15">
        <v>11497</v>
      </c>
      <c r="E35" s="16">
        <v>11537</v>
      </c>
      <c r="F35" s="17">
        <v>-6156</v>
      </c>
      <c r="G35" s="16">
        <v>146667</v>
      </c>
    </row>
    <row r="36" spans="2:7">
      <c r="B36" s="11"/>
      <c r="C36" s="13" t="s">
        <v>29</v>
      </c>
      <c r="D36" s="15">
        <v>0</v>
      </c>
      <c r="E36" s="16">
        <v>0</v>
      </c>
      <c r="F36" s="17">
        <v>0</v>
      </c>
      <c r="G36" s="16">
        <v>2</v>
      </c>
    </row>
    <row r="37" spans="2:7">
      <c r="B37" s="11"/>
      <c r="C37" s="13" t="s">
        <v>30</v>
      </c>
      <c r="D37" s="15">
        <v>187</v>
      </c>
      <c r="E37" s="16">
        <v>187</v>
      </c>
      <c r="F37" s="17">
        <v>0</v>
      </c>
      <c r="G37" s="16">
        <v>0</v>
      </c>
    </row>
    <row r="38" spans="2:7">
      <c r="B38" s="11"/>
      <c r="C38" s="13" t="s">
        <v>31</v>
      </c>
      <c r="D38" s="15">
        <v>0</v>
      </c>
      <c r="E38" s="16">
        <v>65900</v>
      </c>
      <c r="F38" s="17">
        <v>0</v>
      </c>
      <c r="G38" s="16">
        <v>0</v>
      </c>
    </row>
    <row r="39" spans="2:7" ht="21.75" thickBot="1">
      <c r="B39" s="18"/>
      <c r="C39" s="19" t="s">
        <v>32</v>
      </c>
      <c r="D39" s="15">
        <v>0</v>
      </c>
      <c r="E39" s="20"/>
      <c r="F39" s="17">
        <v>0</v>
      </c>
      <c r="G39" s="20"/>
    </row>
    <row r="40" spans="2:7" s="25" customFormat="1" ht="21.75" thickBot="1">
      <c r="B40" s="21"/>
      <c r="C40" s="22" t="s">
        <v>33</v>
      </c>
      <c r="D40" s="23">
        <f>SUM(D27:D29)+SUM(D32:D39)</f>
        <v>16290</v>
      </c>
      <c r="E40" s="23">
        <f>SUM(E27:E29)+SUM(E32:E39)</f>
        <v>100703</v>
      </c>
      <c r="F40" s="24">
        <f>SUM(F27:F29)+SUM(F32:F39)</f>
        <v>-842</v>
      </c>
      <c r="G40" s="23">
        <f>SUM(G27:G29)+SUM(G32:G39)</f>
        <v>172791</v>
      </c>
    </row>
    <row r="41" spans="2:7">
      <c r="B41" s="26"/>
      <c r="C41" s="27"/>
      <c r="D41" s="28"/>
      <c r="E41" s="29"/>
      <c r="F41" s="30"/>
      <c r="G41" s="29"/>
    </row>
    <row r="42" spans="2:7">
      <c r="B42" s="11"/>
      <c r="C42" s="12" t="s">
        <v>34</v>
      </c>
      <c r="D42" s="31">
        <f>D24-D40</f>
        <v>689033.93748175725</v>
      </c>
      <c r="E42" s="31">
        <f>E24-E40</f>
        <v>1973704.0202636528</v>
      </c>
      <c r="F42" s="32">
        <f>F24-F40</f>
        <v>1122382.1418061666</v>
      </c>
      <c r="G42" s="31">
        <f>G24-G40</f>
        <v>3149085.2333184173</v>
      </c>
    </row>
    <row r="43" spans="2:7">
      <c r="B43" s="11"/>
      <c r="C43" s="13" t="s">
        <v>35</v>
      </c>
      <c r="D43" s="15"/>
      <c r="E43" s="16"/>
      <c r="F43" s="17"/>
      <c r="G43" s="16"/>
    </row>
    <row r="44" spans="2:7">
      <c r="B44" s="11"/>
      <c r="C44" s="13" t="s">
        <v>36</v>
      </c>
      <c r="D44" s="15">
        <f>E44</f>
        <v>94366</v>
      </c>
      <c r="E44" s="16">
        <v>94366</v>
      </c>
      <c r="F44" s="17">
        <v>80000</v>
      </c>
      <c r="G44" s="16">
        <v>150000</v>
      </c>
    </row>
    <row r="45" spans="2:7">
      <c r="B45" s="11"/>
      <c r="C45" s="13" t="s">
        <v>37</v>
      </c>
      <c r="D45" s="15">
        <f>E45</f>
        <v>0</v>
      </c>
      <c r="E45" s="16"/>
      <c r="F45" s="17">
        <f t="shared" ref="F45:F46" si="1">G45</f>
        <v>0</v>
      </c>
      <c r="G45" s="16"/>
    </row>
    <row r="46" spans="2:7" ht="21.75" thickBot="1">
      <c r="B46" s="18"/>
      <c r="C46" s="19" t="s">
        <v>38</v>
      </c>
      <c r="D46" s="15">
        <f>E46</f>
        <v>1641</v>
      </c>
      <c r="E46" s="20">
        <v>1641</v>
      </c>
      <c r="F46" s="17">
        <f t="shared" si="1"/>
        <v>58041</v>
      </c>
      <c r="G46" s="20">
        <v>58041</v>
      </c>
    </row>
    <row r="47" spans="2:7" ht="21.75" thickBot="1">
      <c r="B47" s="33"/>
      <c r="C47" s="22" t="s">
        <v>39</v>
      </c>
      <c r="D47" s="23">
        <f>D42-D44-D45-D46</f>
        <v>593026.93748175725</v>
      </c>
      <c r="E47" s="23">
        <f>E42-E44-E45-E46</f>
        <v>1877697.0202636528</v>
      </c>
      <c r="F47" s="23">
        <f>F42-F44-F45-F46</f>
        <v>984341.14180616662</v>
      </c>
      <c r="G47" s="23">
        <f>G42-G44-G45-G46</f>
        <v>2941044.2333184173</v>
      </c>
    </row>
    <row r="48" spans="2:7">
      <c r="B48" s="26"/>
      <c r="C48" s="27"/>
      <c r="D48" s="28"/>
      <c r="E48" s="29"/>
      <c r="F48" s="30"/>
      <c r="G48" s="29"/>
    </row>
    <row r="49" spans="2:8">
      <c r="B49" s="11"/>
      <c r="C49" s="12" t="s">
        <v>40</v>
      </c>
      <c r="D49" s="15">
        <f>E49</f>
        <v>0</v>
      </c>
      <c r="E49" s="16"/>
      <c r="F49" s="17"/>
      <c r="G49" s="16"/>
    </row>
    <row r="50" spans="2:8">
      <c r="B50" s="11"/>
      <c r="C50" s="13" t="s">
        <v>41</v>
      </c>
      <c r="D50" s="15">
        <f t="shared" ref="D50:D54" si="2">E50</f>
        <v>0</v>
      </c>
      <c r="E50" s="16">
        <v>0</v>
      </c>
      <c r="F50" s="17">
        <v>0</v>
      </c>
      <c r="G50" s="16">
        <v>0</v>
      </c>
    </row>
    <row r="51" spans="2:8">
      <c r="B51" s="11"/>
      <c r="C51" s="13" t="s">
        <v>42</v>
      </c>
      <c r="D51" s="15">
        <f t="shared" si="2"/>
        <v>0</v>
      </c>
      <c r="E51" s="16">
        <v>0</v>
      </c>
      <c r="F51" s="17">
        <v>0</v>
      </c>
      <c r="G51" s="16">
        <v>0</v>
      </c>
    </row>
    <row r="52" spans="2:8">
      <c r="B52" s="11"/>
      <c r="C52" s="13" t="s">
        <v>43</v>
      </c>
      <c r="D52" s="15">
        <f t="shared" si="2"/>
        <v>0</v>
      </c>
      <c r="E52" s="16">
        <v>0</v>
      </c>
      <c r="F52" s="17">
        <v>0</v>
      </c>
      <c r="G52" s="16">
        <v>0</v>
      </c>
    </row>
    <row r="53" spans="2:8">
      <c r="B53" s="11"/>
      <c r="C53" s="13" t="s">
        <v>44</v>
      </c>
      <c r="D53" s="15">
        <v>593028</v>
      </c>
      <c r="E53" s="16">
        <v>1877697</v>
      </c>
      <c r="F53" s="17">
        <v>984341</v>
      </c>
      <c r="G53" s="16">
        <v>2941045</v>
      </c>
    </row>
    <row r="54" spans="2:8" ht="21.75" thickBot="1">
      <c r="B54" s="18"/>
      <c r="C54" s="19" t="s">
        <v>45</v>
      </c>
      <c r="D54" s="15">
        <f t="shared" si="2"/>
        <v>0</v>
      </c>
      <c r="E54" s="16">
        <v>0</v>
      </c>
      <c r="F54" s="17">
        <v>0</v>
      </c>
      <c r="G54" s="16">
        <v>0</v>
      </c>
    </row>
    <row r="55" spans="2:8" ht="21.75" thickBot="1">
      <c r="B55" s="33"/>
      <c r="C55" s="22" t="s">
        <v>46</v>
      </c>
      <c r="D55" s="23">
        <f t="shared" ref="D55:E55" si="3">SUM(D50:D54)</f>
        <v>593028</v>
      </c>
      <c r="E55" s="23">
        <f t="shared" si="3"/>
        <v>1877697</v>
      </c>
      <c r="F55" s="24">
        <f>SUM(F50:F54)</f>
        <v>984341</v>
      </c>
      <c r="G55" s="23">
        <f t="shared" ref="G55" si="4">SUM(G50:G54)</f>
        <v>2941045</v>
      </c>
    </row>
    <row r="56" spans="2:8">
      <c r="D56" s="34"/>
    </row>
    <row r="57" spans="2:8">
      <c r="B57" s="35" t="s">
        <v>47</v>
      </c>
      <c r="C57" s="35"/>
      <c r="D57" s="36"/>
      <c r="E57" s="35"/>
      <c r="F57" s="36"/>
      <c r="G57" s="35"/>
      <c r="H57" s="35"/>
    </row>
    <row r="58" spans="2:8">
      <c r="B58" s="35" t="s">
        <v>48</v>
      </c>
      <c r="C58" s="35"/>
      <c r="D58" s="35"/>
      <c r="E58" s="35"/>
      <c r="F58" s="35"/>
      <c r="G58" s="35"/>
      <c r="H58" s="35"/>
    </row>
    <row r="59" spans="2:8">
      <c r="B59" s="35" t="s">
        <v>49</v>
      </c>
      <c r="C59" s="35"/>
      <c r="D59" s="35"/>
      <c r="E59" s="35"/>
      <c r="F59" s="35"/>
      <c r="G59" s="35"/>
      <c r="H59" s="35"/>
    </row>
    <row r="60" spans="2:8">
      <c r="B60" s="35" t="s">
        <v>50</v>
      </c>
      <c r="C60" s="35"/>
      <c r="D60" s="35"/>
      <c r="E60" s="35"/>
      <c r="F60" s="35"/>
      <c r="G60" s="35"/>
      <c r="H60" s="35"/>
    </row>
    <row r="61" spans="2:8">
      <c r="B61" s="35" t="s">
        <v>51</v>
      </c>
      <c r="C61" s="35"/>
      <c r="D61" s="35"/>
      <c r="E61" s="35"/>
      <c r="F61" s="35"/>
      <c r="G61" s="35"/>
      <c r="H61" s="35"/>
    </row>
    <row r="62" spans="2:8">
      <c r="B62" s="35" t="s">
        <v>52</v>
      </c>
      <c r="C62" s="35"/>
      <c r="D62" s="35"/>
      <c r="E62" s="35"/>
      <c r="F62" s="35"/>
      <c r="G62" s="35"/>
      <c r="H62" s="35"/>
    </row>
    <row r="63" spans="2:8">
      <c r="B63" s="35" t="s">
        <v>53</v>
      </c>
      <c r="C63" s="35"/>
      <c r="D63" s="35"/>
      <c r="E63" s="35"/>
      <c r="F63" s="35"/>
      <c r="G63" s="35"/>
      <c r="H63" s="35"/>
    </row>
    <row r="64" spans="2:8">
      <c r="B64" s="35" t="s">
        <v>54</v>
      </c>
      <c r="C64" s="35"/>
      <c r="D64" s="35"/>
      <c r="E64" s="35"/>
      <c r="F64" s="35"/>
      <c r="G64" s="35"/>
      <c r="H64" s="35"/>
    </row>
    <row r="65" spans="2:8">
      <c r="B65" s="35" t="s">
        <v>55</v>
      </c>
      <c r="C65" s="35"/>
      <c r="D65" s="35"/>
      <c r="E65" s="35"/>
      <c r="F65" s="35"/>
      <c r="G65" s="35"/>
      <c r="H65" s="35"/>
    </row>
    <row r="66" spans="2:8"/>
    <row r="67" spans="2:8" ht="21" customHeight="1"/>
  </sheetData>
  <mergeCells count="5">
    <mergeCell ref="B1:G1"/>
    <mergeCell ref="B2:G2"/>
    <mergeCell ref="B3:G3"/>
    <mergeCell ref="B5:G5"/>
    <mergeCell ref="B6:G6"/>
  </mergeCells>
  <hyperlinks>
    <hyperlink ref="J4" location="INDEX!A1" display="GO TO INDEX"/>
  </hyperlinks>
  <pageMargins left="0.70866141732283472" right="0.70866141732283472" top="0.74803149606299213" bottom="0.74803149606299213" header="0.31496062992125984" footer="0.31496062992125984"/>
  <pageSetup paperSize="9" scale="4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 </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73870</dc:creator>
  <cp:lastModifiedBy>73870</cp:lastModifiedBy>
  <dcterms:created xsi:type="dcterms:W3CDTF">2017-02-15T07:17:08Z</dcterms:created>
  <dcterms:modified xsi:type="dcterms:W3CDTF">2017-02-15T07:17:31Z</dcterms:modified>
</cp:coreProperties>
</file>