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\EASI\EASI Corp Portal Uploads\Public Disclosure\Public_Disclosure03_20152016\"/>
    </mc:Choice>
  </mc:AlternateContent>
  <bookViews>
    <workbookView xWindow="345" yWindow="2745" windowWidth="12120" windowHeight="7875"/>
  </bookViews>
  <sheets>
    <sheet name="IRDA_FORM_NL-29" sheetId="25" r:id="rId1"/>
    <sheet name="DEB_2011-12" sheetId="19" state="hidden" r:id="rId2"/>
    <sheet name="IN_GOV_2011-12" sheetId="21" state="hidden" r:id="rId3"/>
    <sheet name="ST_GOV-2011-12" sheetId="24" state="hidden" r:id="rId4"/>
    <sheet name="SCH_2009-10" sheetId="26" state="hidden" r:id="rId5"/>
    <sheet name="Sheet1" sheetId="27" state="hidden" r:id="rId6"/>
    <sheet name="Sheet2" sheetId="28" state="hidden" r:id="rId7"/>
    <sheet name="Sheet1 (2)" sheetId="29" state="hidden" r:id="rId8"/>
    <sheet name="Sheet4" sheetId="30" state="hidden" r:id="rId9"/>
  </sheets>
  <definedNames>
    <definedName name="_xlnm._FilterDatabase" localSheetId="4" hidden="1">'SCH_2009-10'!$A$17:$AB$351</definedName>
    <definedName name="_xlnm._FilterDatabase" localSheetId="5" hidden="1">Sheet1!$A$9:$AB$339</definedName>
    <definedName name="_xlnm._FilterDatabase" localSheetId="7" hidden="1">'Sheet1 (2)'!$A$9:$AB$504</definedName>
    <definedName name="_xlnm._FilterDatabase" localSheetId="6" hidden="1">Sheet2!$P$2:$T$2</definedName>
    <definedName name="_xlnm._FilterDatabase" localSheetId="8" hidden="1">Sheet4!$B$2:$D$2</definedName>
    <definedName name="_xlnm.Print_Area" localSheetId="1">'DEB_2011-12'!$B$2:$H$36</definedName>
    <definedName name="_xlnm.Print_Area" localSheetId="2">'IN_GOV_2011-12'!$B$2:$G$13</definedName>
    <definedName name="_xlnm.Print_Area" localSheetId="0">'IRDA_FORM_NL-29'!$B$2:$J$25</definedName>
    <definedName name="_xlnm.Print_Area" localSheetId="3">'ST_GOV-2011-12'!$B$2:$G$87</definedName>
  </definedNames>
  <calcPr calcId="152511"/>
</workbook>
</file>

<file path=xl/calcChain.xml><?xml version="1.0" encoding="utf-8"?>
<calcChain xmlns="http://schemas.openxmlformats.org/spreadsheetml/2006/main">
  <c r="E13" i="25" l="1"/>
  <c r="C37" i="30"/>
  <c r="D37" i="30"/>
  <c r="C50" i="30"/>
  <c r="D50" i="30"/>
  <c r="C57" i="30"/>
  <c r="D57" i="30"/>
  <c r="C71" i="30"/>
  <c r="D71" i="30"/>
  <c r="C91" i="30"/>
  <c r="D91" i="30"/>
  <c r="K11" i="29"/>
  <c r="L11" i="29"/>
  <c r="L505" i="29" s="1"/>
  <c r="M11" i="29"/>
  <c r="N11" i="29"/>
  <c r="O11" i="29"/>
  <c r="P11" i="29"/>
  <c r="P505" i="29" s="1"/>
  <c r="S11" i="29"/>
  <c r="U11" i="29"/>
  <c r="K13" i="29"/>
  <c r="L13" i="29"/>
  <c r="M13" i="29"/>
  <c r="N13" i="29"/>
  <c r="O13" i="29"/>
  <c r="P13" i="29"/>
  <c r="S13" i="29"/>
  <c r="U13" i="29"/>
  <c r="K15" i="29"/>
  <c r="L15" i="29"/>
  <c r="M15" i="29"/>
  <c r="N15" i="29"/>
  <c r="O15" i="29"/>
  <c r="P15" i="29"/>
  <c r="S15" i="29"/>
  <c r="U15" i="29"/>
  <c r="K18" i="29"/>
  <c r="L18" i="29"/>
  <c r="M18" i="29"/>
  <c r="N18" i="29"/>
  <c r="O18" i="29"/>
  <c r="P18" i="29"/>
  <c r="S18" i="29"/>
  <c r="U18" i="29"/>
  <c r="K23" i="29"/>
  <c r="L23" i="29"/>
  <c r="M23" i="29"/>
  <c r="N23" i="29"/>
  <c r="O23" i="29"/>
  <c r="P23" i="29"/>
  <c r="S23" i="29"/>
  <c r="U23" i="29"/>
  <c r="K25" i="29"/>
  <c r="L25" i="29"/>
  <c r="M25" i="29"/>
  <c r="N25" i="29"/>
  <c r="O25" i="29"/>
  <c r="P25" i="29"/>
  <c r="S25" i="29"/>
  <c r="U25" i="29"/>
  <c r="K28" i="29"/>
  <c r="L28" i="29"/>
  <c r="M28" i="29"/>
  <c r="N28" i="29"/>
  <c r="O28" i="29"/>
  <c r="P28" i="29"/>
  <c r="S28" i="29"/>
  <c r="U28" i="29"/>
  <c r="K36" i="29"/>
  <c r="L36" i="29"/>
  <c r="M36" i="29"/>
  <c r="N36" i="29"/>
  <c r="O36" i="29"/>
  <c r="P36" i="29"/>
  <c r="S36" i="29"/>
  <c r="U36" i="29"/>
  <c r="K44" i="29"/>
  <c r="L44" i="29"/>
  <c r="M44" i="29"/>
  <c r="N44" i="29"/>
  <c r="O44" i="29"/>
  <c r="P44" i="29"/>
  <c r="S44" i="29"/>
  <c r="U44" i="29"/>
  <c r="K47" i="29"/>
  <c r="L47" i="29"/>
  <c r="M47" i="29"/>
  <c r="N47" i="29"/>
  <c r="O47" i="29"/>
  <c r="P47" i="29"/>
  <c r="S47" i="29"/>
  <c r="U47" i="29"/>
  <c r="K50" i="29"/>
  <c r="L50" i="29"/>
  <c r="M50" i="29"/>
  <c r="N50" i="29"/>
  <c r="O50" i="29"/>
  <c r="P50" i="29"/>
  <c r="S50" i="29"/>
  <c r="U50" i="29"/>
  <c r="K52" i="29"/>
  <c r="L52" i="29"/>
  <c r="M52" i="29"/>
  <c r="N52" i="29"/>
  <c r="O52" i="29"/>
  <c r="P52" i="29"/>
  <c r="S52" i="29"/>
  <c r="U52" i="29"/>
  <c r="K54" i="29"/>
  <c r="L54" i="29"/>
  <c r="M54" i="29"/>
  <c r="N54" i="29"/>
  <c r="O54" i="29"/>
  <c r="P54" i="29"/>
  <c r="S54" i="29"/>
  <c r="U54" i="29"/>
  <c r="K56" i="29"/>
  <c r="L56" i="29"/>
  <c r="M56" i="29"/>
  <c r="N56" i="29"/>
  <c r="O56" i="29"/>
  <c r="P56" i="29"/>
  <c r="S56" i="29"/>
  <c r="U56" i="29"/>
  <c r="K58" i="29"/>
  <c r="L58" i="29"/>
  <c r="M58" i="29"/>
  <c r="N58" i="29"/>
  <c r="O58" i="29"/>
  <c r="P58" i="29"/>
  <c r="S58" i="29"/>
  <c r="U58" i="29"/>
  <c r="K65" i="29"/>
  <c r="L65" i="29"/>
  <c r="M65" i="29"/>
  <c r="N65" i="29"/>
  <c r="O65" i="29"/>
  <c r="P65" i="29"/>
  <c r="S65" i="29"/>
  <c r="U65" i="29"/>
  <c r="K67" i="29"/>
  <c r="L67" i="29"/>
  <c r="M67" i="29"/>
  <c r="N67" i="29"/>
  <c r="O67" i="29"/>
  <c r="P67" i="29"/>
  <c r="S67" i="29"/>
  <c r="U67" i="29"/>
  <c r="K69" i="29"/>
  <c r="L69" i="29"/>
  <c r="M69" i="29"/>
  <c r="N69" i="29"/>
  <c r="O69" i="29"/>
  <c r="P69" i="29"/>
  <c r="S69" i="29"/>
  <c r="U69" i="29"/>
  <c r="K73" i="29"/>
  <c r="L73" i="29"/>
  <c r="M73" i="29"/>
  <c r="N73" i="29"/>
  <c r="O73" i="29"/>
  <c r="P73" i="29"/>
  <c r="S73" i="29"/>
  <c r="U73" i="29"/>
  <c r="K87" i="29"/>
  <c r="L87" i="29"/>
  <c r="M87" i="29"/>
  <c r="N87" i="29"/>
  <c r="O87" i="29"/>
  <c r="P87" i="29"/>
  <c r="S87" i="29"/>
  <c r="U87" i="29"/>
  <c r="K94" i="29"/>
  <c r="L94" i="29"/>
  <c r="M94" i="29"/>
  <c r="N94" i="29"/>
  <c r="O94" i="29"/>
  <c r="P94" i="29"/>
  <c r="S94" i="29"/>
  <c r="U94" i="29"/>
  <c r="K112" i="29"/>
  <c r="L112" i="29"/>
  <c r="M112" i="29"/>
  <c r="N112" i="29"/>
  <c r="O112" i="29"/>
  <c r="P112" i="29"/>
  <c r="S112" i="29"/>
  <c r="U112" i="29"/>
  <c r="K114" i="29"/>
  <c r="L114" i="29"/>
  <c r="M114" i="29"/>
  <c r="N114" i="29"/>
  <c r="O114" i="29"/>
  <c r="P114" i="29"/>
  <c r="S114" i="29"/>
  <c r="U114" i="29"/>
  <c r="K124" i="29"/>
  <c r="L124" i="29"/>
  <c r="M124" i="29"/>
  <c r="N124" i="29"/>
  <c r="O124" i="29"/>
  <c r="P124" i="29"/>
  <c r="S124" i="29"/>
  <c r="U124" i="29"/>
  <c r="K126" i="29"/>
  <c r="L126" i="29"/>
  <c r="M126" i="29"/>
  <c r="N126" i="29"/>
  <c r="O126" i="29"/>
  <c r="P126" i="29"/>
  <c r="S126" i="29"/>
  <c r="U126" i="29"/>
  <c r="K128" i="29"/>
  <c r="L128" i="29"/>
  <c r="M128" i="29"/>
  <c r="N128" i="29"/>
  <c r="O128" i="29"/>
  <c r="P128" i="29"/>
  <c r="S128" i="29"/>
  <c r="U128" i="29"/>
  <c r="K130" i="29"/>
  <c r="L130" i="29"/>
  <c r="M130" i="29"/>
  <c r="N130" i="29"/>
  <c r="O130" i="29"/>
  <c r="P130" i="29"/>
  <c r="S130" i="29"/>
  <c r="U130" i="29"/>
  <c r="K133" i="29"/>
  <c r="L133" i="29"/>
  <c r="M133" i="29"/>
  <c r="N133" i="29"/>
  <c r="O133" i="29"/>
  <c r="P133" i="29"/>
  <c r="S133" i="29"/>
  <c r="U133" i="29"/>
  <c r="K135" i="29"/>
  <c r="L135" i="29"/>
  <c r="M135" i="29"/>
  <c r="N135" i="29"/>
  <c r="O135" i="29"/>
  <c r="P135" i="29"/>
  <c r="S135" i="29"/>
  <c r="U135" i="29"/>
  <c r="K139" i="29"/>
  <c r="L139" i="29"/>
  <c r="M139" i="29"/>
  <c r="N139" i="29"/>
  <c r="O139" i="29"/>
  <c r="P139" i="29"/>
  <c r="S139" i="29"/>
  <c r="U139" i="29"/>
  <c r="K141" i="29"/>
  <c r="L141" i="29"/>
  <c r="M141" i="29"/>
  <c r="N141" i="29"/>
  <c r="O141" i="29"/>
  <c r="P141" i="29"/>
  <c r="S141" i="29"/>
  <c r="U141" i="29"/>
  <c r="K146" i="29"/>
  <c r="L146" i="29"/>
  <c r="M146" i="29"/>
  <c r="N146" i="29"/>
  <c r="O146" i="29"/>
  <c r="P146" i="29"/>
  <c r="S146" i="29"/>
  <c r="U146" i="29"/>
  <c r="K149" i="29"/>
  <c r="L149" i="29"/>
  <c r="M149" i="29"/>
  <c r="N149" i="29"/>
  <c r="O149" i="29"/>
  <c r="P149" i="29"/>
  <c r="S149" i="29"/>
  <c r="U149" i="29"/>
  <c r="K151" i="29"/>
  <c r="L151" i="29"/>
  <c r="M151" i="29"/>
  <c r="N151" i="29"/>
  <c r="O151" i="29"/>
  <c r="P151" i="29"/>
  <c r="S151" i="29"/>
  <c r="U151" i="29"/>
  <c r="K153" i="29"/>
  <c r="L153" i="29"/>
  <c r="M153" i="29"/>
  <c r="N153" i="29"/>
  <c r="O153" i="29"/>
  <c r="P153" i="29"/>
  <c r="S153" i="29"/>
  <c r="U153" i="29"/>
  <c r="K162" i="29"/>
  <c r="L162" i="29"/>
  <c r="M162" i="29"/>
  <c r="N162" i="29"/>
  <c r="O162" i="29"/>
  <c r="P162" i="29"/>
  <c r="S162" i="29"/>
  <c r="U162" i="29"/>
  <c r="K164" i="29"/>
  <c r="L164" i="29"/>
  <c r="M164" i="29"/>
  <c r="N164" i="29"/>
  <c r="O164" i="29"/>
  <c r="P164" i="29"/>
  <c r="S164" i="29"/>
  <c r="U164" i="29"/>
  <c r="K175" i="29"/>
  <c r="L175" i="29"/>
  <c r="M175" i="29"/>
  <c r="N175" i="29"/>
  <c r="O175" i="29"/>
  <c r="P175" i="29"/>
  <c r="S175" i="29"/>
  <c r="U175" i="29"/>
  <c r="K189" i="29"/>
  <c r="L189" i="29"/>
  <c r="M189" i="29"/>
  <c r="N189" i="29"/>
  <c r="O189" i="29"/>
  <c r="P189" i="29"/>
  <c r="S189" i="29"/>
  <c r="U189" i="29"/>
  <c r="K201" i="29"/>
  <c r="L201" i="29"/>
  <c r="M201" i="29"/>
  <c r="N201" i="29"/>
  <c r="O201" i="29"/>
  <c r="P201" i="29"/>
  <c r="S201" i="29"/>
  <c r="U201" i="29"/>
  <c r="K203" i="29"/>
  <c r="L203" i="29"/>
  <c r="M203" i="29"/>
  <c r="N203" i="29"/>
  <c r="O203" i="29"/>
  <c r="P203" i="29"/>
  <c r="S203" i="29"/>
  <c r="U203" i="29"/>
  <c r="K205" i="29"/>
  <c r="L205" i="29"/>
  <c r="M205" i="29"/>
  <c r="N205" i="29"/>
  <c r="O205" i="29"/>
  <c r="P205" i="29"/>
  <c r="S205" i="29"/>
  <c r="U205" i="29"/>
  <c r="K207" i="29"/>
  <c r="L207" i="29"/>
  <c r="M207" i="29"/>
  <c r="N207" i="29"/>
  <c r="O207" i="29"/>
  <c r="P207" i="29"/>
  <c r="S207" i="29"/>
  <c r="U207" i="29"/>
  <c r="K211" i="29"/>
  <c r="L211" i="29"/>
  <c r="M211" i="29"/>
  <c r="N211" i="29"/>
  <c r="O211" i="29"/>
  <c r="P211" i="29"/>
  <c r="S211" i="29"/>
  <c r="U211" i="29"/>
  <c r="K213" i="29"/>
  <c r="L213" i="29"/>
  <c r="M213" i="29"/>
  <c r="N213" i="29"/>
  <c r="O213" i="29"/>
  <c r="P213" i="29"/>
  <c r="S213" i="29"/>
  <c r="U213" i="29"/>
  <c r="K215" i="29"/>
  <c r="L215" i="29"/>
  <c r="M215" i="29"/>
  <c r="N215" i="29"/>
  <c r="O215" i="29"/>
  <c r="P215" i="29"/>
  <c r="S215" i="29"/>
  <c r="U215" i="29"/>
  <c r="K217" i="29"/>
  <c r="L217" i="29"/>
  <c r="M217" i="29"/>
  <c r="N217" i="29"/>
  <c r="O217" i="29"/>
  <c r="P217" i="29"/>
  <c r="S217" i="29"/>
  <c r="U217" i="29"/>
  <c r="K219" i="29"/>
  <c r="L219" i="29"/>
  <c r="M219" i="29"/>
  <c r="N219" i="29"/>
  <c r="O219" i="29"/>
  <c r="P219" i="29"/>
  <c r="S219" i="29"/>
  <c r="U219" i="29"/>
  <c r="K226" i="29"/>
  <c r="L226" i="29"/>
  <c r="M226" i="29"/>
  <c r="N226" i="29"/>
  <c r="O226" i="29"/>
  <c r="P226" i="29"/>
  <c r="S226" i="29"/>
  <c r="U226" i="29"/>
  <c r="K228" i="29"/>
  <c r="L228" i="29"/>
  <c r="M228" i="29"/>
  <c r="N228" i="29"/>
  <c r="O228" i="29"/>
  <c r="P228" i="29"/>
  <c r="S228" i="29"/>
  <c r="U228" i="29"/>
  <c r="K231" i="29"/>
  <c r="L231" i="29"/>
  <c r="M231" i="29"/>
  <c r="N231" i="29"/>
  <c r="O231" i="29"/>
  <c r="P231" i="29"/>
  <c r="S231" i="29"/>
  <c r="U231" i="29"/>
  <c r="K233" i="29"/>
  <c r="L233" i="29"/>
  <c r="M233" i="29"/>
  <c r="N233" i="29"/>
  <c r="O233" i="29"/>
  <c r="P233" i="29"/>
  <c r="S233" i="29"/>
  <c r="U233" i="29"/>
  <c r="K235" i="29"/>
  <c r="L235" i="29"/>
  <c r="M235" i="29"/>
  <c r="N235" i="29"/>
  <c r="O235" i="29"/>
  <c r="P235" i="29"/>
  <c r="S235" i="29"/>
  <c r="U235" i="29"/>
  <c r="K237" i="29"/>
  <c r="L237" i="29"/>
  <c r="M237" i="29"/>
  <c r="N237" i="29"/>
  <c r="O237" i="29"/>
  <c r="P237" i="29"/>
  <c r="S237" i="29"/>
  <c r="U237" i="29"/>
  <c r="K241" i="29"/>
  <c r="L241" i="29"/>
  <c r="M241" i="29"/>
  <c r="N241" i="29"/>
  <c r="O241" i="29"/>
  <c r="P241" i="29"/>
  <c r="S241" i="29"/>
  <c r="U241" i="29"/>
  <c r="K245" i="29"/>
  <c r="L245" i="29"/>
  <c r="M245" i="29"/>
  <c r="N245" i="29"/>
  <c r="O245" i="29"/>
  <c r="P245" i="29"/>
  <c r="S245" i="29"/>
  <c r="U245" i="29"/>
  <c r="K249" i="29"/>
  <c r="L249" i="29"/>
  <c r="M249" i="29"/>
  <c r="N249" i="29"/>
  <c r="O249" i="29"/>
  <c r="P249" i="29"/>
  <c r="S249" i="29"/>
  <c r="U249" i="29"/>
  <c r="K251" i="29"/>
  <c r="L251" i="29"/>
  <c r="M251" i="29"/>
  <c r="N251" i="29"/>
  <c r="O251" i="29"/>
  <c r="P251" i="29"/>
  <c r="S251" i="29"/>
  <c r="U251" i="29"/>
  <c r="K253" i="29"/>
  <c r="L253" i="29"/>
  <c r="M253" i="29"/>
  <c r="N253" i="29"/>
  <c r="O253" i="29"/>
  <c r="P253" i="29"/>
  <c r="S253" i="29"/>
  <c r="U253" i="29"/>
  <c r="K258" i="29"/>
  <c r="L258" i="29"/>
  <c r="M258" i="29"/>
  <c r="N258" i="29"/>
  <c r="O258" i="29"/>
  <c r="P258" i="29"/>
  <c r="S258" i="29"/>
  <c r="U258" i="29"/>
  <c r="K260" i="29"/>
  <c r="L260" i="29"/>
  <c r="M260" i="29"/>
  <c r="N260" i="29"/>
  <c r="O260" i="29"/>
  <c r="P260" i="29"/>
  <c r="S260" i="29"/>
  <c r="U260" i="29"/>
  <c r="K262" i="29"/>
  <c r="L262" i="29"/>
  <c r="M262" i="29"/>
  <c r="N262" i="29"/>
  <c r="O262" i="29"/>
  <c r="P262" i="29"/>
  <c r="S262" i="29"/>
  <c r="U262" i="29"/>
  <c r="K265" i="29"/>
  <c r="L265" i="29"/>
  <c r="M265" i="29"/>
  <c r="N265" i="29"/>
  <c r="O265" i="29"/>
  <c r="P265" i="29"/>
  <c r="S265" i="29"/>
  <c r="U265" i="29"/>
  <c r="K267" i="29"/>
  <c r="L267" i="29"/>
  <c r="M267" i="29"/>
  <c r="N267" i="29"/>
  <c r="O267" i="29"/>
  <c r="P267" i="29"/>
  <c r="S267" i="29"/>
  <c r="U267" i="29"/>
  <c r="K269" i="29"/>
  <c r="L269" i="29"/>
  <c r="M269" i="29"/>
  <c r="N269" i="29"/>
  <c r="O269" i="29"/>
  <c r="P269" i="29"/>
  <c r="S269" i="29"/>
  <c r="U269" i="29"/>
  <c r="K271" i="29"/>
  <c r="L271" i="29"/>
  <c r="M271" i="29"/>
  <c r="N271" i="29"/>
  <c r="O271" i="29"/>
  <c r="P271" i="29"/>
  <c r="S271" i="29"/>
  <c r="U271" i="29"/>
  <c r="K273" i="29"/>
  <c r="L273" i="29"/>
  <c r="M273" i="29"/>
  <c r="N273" i="29"/>
  <c r="O273" i="29"/>
  <c r="P273" i="29"/>
  <c r="S273" i="29"/>
  <c r="U273" i="29"/>
  <c r="K275" i="29"/>
  <c r="L275" i="29"/>
  <c r="M275" i="29"/>
  <c r="N275" i="29"/>
  <c r="O275" i="29"/>
  <c r="P275" i="29"/>
  <c r="S275" i="29"/>
  <c r="U275" i="29"/>
  <c r="K278" i="29"/>
  <c r="L278" i="29"/>
  <c r="M278" i="29"/>
  <c r="N278" i="29"/>
  <c r="O278" i="29"/>
  <c r="P278" i="29"/>
  <c r="S278" i="29"/>
  <c r="U278" i="29"/>
  <c r="K280" i="29"/>
  <c r="L280" i="29"/>
  <c r="M280" i="29"/>
  <c r="N280" i="29"/>
  <c r="O280" i="29"/>
  <c r="P280" i="29"/>
  <c r="S280" i="29"/>
  <c r="U280" i="29"/>
  <c r="K282" i="29"/>
  <c r="L282" i="29"/>
  <c r="M282" i="29"/>
  <c r="N282" i="29"/>
  <c r="O282" i="29"/>
  <c r="P282" i="29"/>
  <c r="S282" i="29"/>
  <c r="U282" i="29"/>
  <c r="K285" i="29"/>
  <c r="L285" i="29"/>
  <c r="M285" i="29"/>
  <c r="N285" i="29"/>
  <c r="O285" i="29"/>
  <c r="P285" i="29"/>
  <c r="S285" i="29"/>
  <c r="U285" i="29"/>
  <c r="K287" i="29"/>
  <c r="L287" i="29"/>
  <c r="M287" i="29"/>
  <c r="N287" i="29"/>
  <c r="O287" i="29"/>
  <c r="P287" i="29"/>
  <c r="S287" i="29"/>
  <c r="U287" i="29"/>
  <c r="K290" i="29"/>
  <c r="L290" i="29"/>
  <c r="M290" i="29"/>
  <c r="N290" i="29"/>
  <c r="O290" i="29"/>
  <c r="P290" i="29"/>
  <c r="S290" i="29"/>
  <c r="U290" i="29"/>
  <c r="K292" i="29"/>
  <c r="L292" i="29"/>
  <c r="M292" i="29"/>
  <c r="N292" i="29"/>
  <c r="O292" i="29"/>
  <c r="P292" i="29"/>
  <c r="S292" i="29"/>
  <c r="U292" i="29"/>
  <c r="K294" i="29"/>
  <c r="L294" i="29"/>
  <c r="M294" i="29"/>
  <c r="N294" i="29"/>
  <c r="O294" i="29"/>
  <c r="P294" i="29"/>
  <c r="S294" i="29"/>
  <c r="U294" i="29"/>
  <c r="K296" i="29"/>
  <c r="L296" i="29"/>
  <c r="M296" i="29"/>
  <c r="N296" i="29"/>
  <c r="O296" i="29"/>
  <c r="P296" i="29"/>
  <c r="S296" i="29"/>
  <c r="U296" i="29"/>
  <c r="K299" i="29"/>
  <c r="L299" i="29"/>
  <c r="M299" i="29"/>
  <c r="N299" i="29"/>
  <c r="O299" i="29"/>
  <c r="P299" i="29"/>
  <c r="S299" i="29"/>
  <c r="U299" i="29"/>
  <c r="K301" i="29"/>
  <c r="L301" i="29"/>
  <c r="M301" i="29"/>
  <c r="N301" i="29"/>
  <c r="O301" i="29"/>
  <c r="P301" i="29"/>
  <c r="S301" i="29"/>
  <c r="U301" i="29"/>
  <c r="D304" i="29"/>
  <c r="K313" i="29"/>
  <c r="L313" i="29"/>
  <c r="M313" i="29"/>
  <c r="N313" i="29"/>
  <c r="O313" i="29"/>
  <c r="P313" i="29"/>
  <c r="S313" i="29"/>
  <c r="U313" i="29"/>
  <c r="K315" i="29"/>
  <c r="L315" i="29"/>
  <c r="M315" i="29"/>
  <c r="N315" i="29"/>
  <c r="O315" i="29"/>
  <c r="P315" i="29"/>
  <c r="S315" i="29"/>
  <c r="U315" i="29"/>
  <c r="K317" i="29"/>
  <c r="L317" i="29"/>
  <c r="M317" i="29"/>
  <c r="N317" i="29"/>
  <c r="O317" i="29"/>
  <c r="P317" i="29"/>
  <c r="S317" i="29"/>
  <c r="U317" i="29"/>
  <c r="K319" i="29"/>
  <c r="L319" i="29"/>
  <c r="M319" i="29"/>
  <c r="N319" i="29"/>
  <c r="O319" i="29"/>
  <c r="P319" i="29"/>
  <c r="S319" i="29"/>
  <c r="U319" i="29"/>
  <c r="K321" i="29"/>
  <c r="L321" i="29"/>
  <c r="M321" i="29"/>
  <c r="N321" i="29"/>
  <c r="O321" i="29"/>
  <c r="P321" i="29"/>
  <c r="S321" i="29"/>
  <c r="U321" i="29"/>
  <c r="K323" i="29"/>
  <c r="L323" i="29"/>
  <c r="M323" i="29"/>
  <c r="N323" i="29"/>
  <c r="O323" i="29"/>
  <c r="P323" i="29"/>
  <c r="S323" i="29"/>
  <c r="U323" i="29"/>
  <c r="K325" i="29"/>
  <c r="L325" i="29"/>
  <c r="M325" i="29"/>
  <c r="N325" i="29"/>
  <c r="O325" i="29"/>
  <c r="P325" i="29"/>
  <c r="S325" i="29"/>
  <c r="U325" i="29"/>
  <c r="K328" i="29"/>
  <c r="L328" i="29"/>
  <c r="M328" i="29"/>
  <c r="N328" i="29"/>
  <c r="O328" i="29"/>
  <c r="P328" i="29"/>
  <c r="S328" i="29"/>
  <c r="U328" i="29"/>
  <c r="K332" i="29"/>
  <c r="L332" i="29"/>
  <c r="M332" i="29"/>
  <c r="N332" i="29"/>
  <c r="O332" i="29"/>
  <c r="P332" i="29"/>
  <c r="S332" i="29"/>
  <c r="U332" i="29"/>
  <c r="K334" i="29"/>
  <c r="L334" i="29"/>
  <c r="M334" i="29"/>
  <c r="N334" i="29"/>
  <c r="O334" i="29"/>
  <c r="P334" i="29"/>
  <c r="S334" i="29"/>
  <c r="U334" i="29"/>
  <c r="K336" i="29"/>
  <c r="L336" i="29"/>
  <c r="M336" i="29"/>
  <c r="N336" i="29"/>
  <c r="O336" i="29"/>
  <c r="P336" i="29"/>
  <c r="S336" i="29"/>
  <c r="U336" i="29"/>
  <c r="K338" i="29"/>
  <c r="L338" i="29"/>
  <c r="M338" i="29"/>
  <c r="N338" i="29"/>
  <c r="O338" i="29"/>
  <c r="P338" i="29"/>
  <c r="S338" i="29"/>
  <c r="U338" i="29"/>
  <c r="K340" i="29"/>
  <c r="L340" i="29"/>
  <c r="M340" i="29"/>
  <c r="N340" i="29"/>
  <c r="O340" i="29"/>
  <c r="P340" i="29"/>
  <c r="S340" i="29"/>
  <c r="U340" i="29"/>
  <c r="K342" i="29"/>
  <c r="L342" i="29"/>
  <c r="M342" i="29"/>
  <c r="N342" i="29"/>
  <c r="O342" i="29"/>
  <c r="P342" i="29"/>
  <c r="S342" i="29"/>
  <c r="U342" i="29"/>
  <c r="K344" i="29"/>
  <c r="L344" i="29"/>
  <c r="M344" i="29"/>
  <c r="N344" i="29"/>
  <c r="O344" i="29"/>
  <c r="P344" i="29"/>
  <c r="S344" i="29"/>
  <c r="U344" i="29"/>
  <c r="K346" i="29"/>
  <c r="L346" i="29"/>
  <c r="M346" i="29"/>
  <c r="N346" i="29"/>
  <c r="O346" i="29"/>
  <c r="P346" i="29"/>
  <c r="S346" i="29"/>
  <c r="U346" i="29"/>
  <c r="K348" i="29"/>
  <c r="L348" i="29"/>
  <c r="M348" i="29"/>
  <c r="N348" i="29"/>
  <c r="O348" i="29"/>
  <c r="P348" i="29"/>
  <c r="S348" i="29"/>
  <c r="U348" i="29"/>
  <c r="K350" i="29"/>
  <c r="L350" i="29"/>
  <c r="M350" i="29"/>
  <c r="N350" i="29"/>
  <c r="O350" i="29"/>
  <c r="P350" i="29"/>
  <c r="S350" i="29"/>
  <c r="U350" i="29"/>
  <c r="K352" i="29"/>
  <c r="L352" i="29"/>
  <c r="M352" i="29"/>
  <c r="N352" i="29"/>
  <c r="O352" i="29"/>
  <c r="P352" i="29"/>
  <c r="S352" i="29"/>
  <c r="U352" i="29"/>
  <c r="K354" i="29"/>
  <c r="L354" i="29"/>
  <c r="M354" i="29"/>
  <c r="N354" i="29"/>
  <c r="O354" i="29"/>
  <c r="P354" i="29"/>
  <c r="S354" i="29"/>
  <c r="U354" i="29"/>
  <c r="K356" i="29"/>
  <c r="L356" i="29"/>
  <c r="M356" i="29"/>
  <c r="N356" i="29"/>
  <c r="O356" i="29"/>
  <c r="P356" i="29"/>
  <c r="S356" i="29"/>
  <c r="U356" i="29"/>
  <c r="K358" i="29"/>
  <c r="L358" i="29"/>
  <c r="M358" i="29"/>
  <c r="N358" i="29"/>
  <c r="O358" i="29"/>
  <c r="P358" i="29"/>
  <c r="S358" i="29"/>
  <c r="U358" i="29"/>
  <c r="K360" i="29"/>
  <c r="L360" i="29"/>
  <c r="M360" i="29"/>
  <c r="N360" i="29"/>
  <c r="O360" i="29"/>
  <c r="P360" i="29"/>
  <c r="S360" i="29"/>
  <c r="U360" i="29"/>
  <c r="K362" i="29"/>
  <c r="L362" i="29"/>
  <c r="M362" i="29"/>
  <c r="N362" i="29"/>
  <c r="O362" i="29"/>
  <c r="P362" i="29"/>
  <c r="S362" i="29"/>
  <c r="U362" i="29"/>
  <c r="K365" i="29"/>
  <c r="L365" i="29"/>
  <c r="M365" i="29"/>
  <c r="N365" i="29"/>
  <c r="O365" i="29"/>
  <c r="P365" i="29"/>
  <c r="S365" i="29"/>
  <c r="U365" i="29"/>
  <c r="K367" i="29"/>
  <c r="L367" i="29"/>
  <c r="M367" i="29"/>
  <c r="N367" i="29"/>
  <c r="O367" i="29"/>
  <c r="P367" i="29"/>
  <c r="S367" i="29"/>
  <c r="U367" i="29"/>
  <c r="K369" i="29"/>
  <c r="L369" i="29"/>
  <c r="M369" i="29"/>
  <c r="N369" i="29"/>
  <c r="O369" i="29"/>
  <c r="P369" i="29"/>
  <c r="S369" i="29"/>
  <c r="U369" i="29"/>
  <c r="K371" i="29"/>
  <c r="L371" i="29"/>
  <c r="M371" i="29"/>
  <c r="N371" i="29"/>
  <c r="O371" i="29"/>
  <c r="P371" i="29"/>
  <c r="S371" i="29"/>
  <c r="U371" i="29"/>
  <c r="U504" i="29" s="1"/>
  <c r="U505" i="29" s="1"/>
  <c r="K373" i="29"/>
  <c r="L373" i="29"/>
  <c r="M373" i="29"/>
  <c r="N373" i="29"/>
  <c r="O373" i="29"/>
  <c r="P373" i="29"/>
  <c r="S373" i="29"/>
  <c r="U373" i="29"/>
  <c r="K375" i="29"/>
  <c r="L375" i="29"/>
  <c r="M375" i="29"/>
  <c r="N375" i="29"/>
  <c r="O375" i="29"/>
  <c r="P375" i="29"/>
  <c r="S375" i="29"/>
  <c r="U375" i="29"/>
  <c r="K377" i="29"/>
  <c r="L377" i="29"/>
  <c r="M377" i="29"/>
  <c r="N377" i="29"/>
  <c r="O377" i="29"/>
  <c r="P377" i="29"/>
  <c r="S377" i="29"/>
  <c r="U377" i="29"/>
  <c r="K379" i="29"/>
  <c r="L379" i="29"/>
  <c r="M379" i="29"/>
  <c r="N379" i="29"/>
  <c r="O379" i="29"/>
  <c r="P379" i="29"/>
  <c r="S379" i="29"/>
  <c r="U379" i="29"/>
  <c r="K382" i="29"/>
  <c r="L382" i="29"/>
  <c r="M382" i="29"/>
  <c r="N382" i="29"/>
  <c r="O382" i="29"/>
  <c r="P382" i="29"/>
  <c r="S382" i="29"/>
  <c r="U382" i="29"/>
  <c r="K384" i="29"/>
  <c r="L384" i="29"/>
  <c r="M384" i="29"/>
  <c r="N384" i="29"/>
  <c r="O384" i="29"/>
  <c r="P384" i="29"/>
  <c r="S384" i="29"/>
  <c r="U384" i="29"/>
  <c r="K387" i="29"/>
  <c r="L387" i="29"/>
  <c r="M387" i="29"/>
  <c r="N387" i="29"/>
  <c r="O387" i="29"/>
  <c r="P387" i="29"/>
  <c r="S387" i="29"/>
  <c r="U387" i="29"/>
  <c r="K389" i="29"/>
  <c r="L389" i="29"/>
  <c r="M389" i="29"/>
  <c r="N389" i="29"/>
  <c r="O389" i="29"/>
  <c r="P389" i="29"/>
  <c r="S389" i="29"/>
  <c r="U389" i="29"/>
  <c r="K391" i="29"/>
  <c r="L391" i="29"/>
  <c r="M391" i="29"/>
  <c r="N391" i="29"/>
  <c r="O391" i="29"/>
  <c r="P391" i="29"/>
  <c r="S391" i="29"/>
  <c r="U391" i="29"/>
  <c r="K393" i="29"/>
  <c r="L393" i="29"/>
  <c r="M393" i="29"/>
  <c r="N393" i="29"/>
  <c r="O393" i="29"/>
  <c r="P393" i="29"/>
  <c r="S393" i="29"/>
  <c r="U393" i="29"/>
  <c r="K395" i="29"/>
  <c r="L395" i="29"/>
  <c r="M395" i="29"/>
  <c r="N395" i="29"/>
  <c r="O395" i="29"/>
  <c r="P395" i="29"/>
  <c r="S395" i="29"/>
  <c r="U395" i="29"/>
  <c r="K397" i="29"/>
  <c r="L397" i="29"/>
  <c r="M397" i="29"/>
  <c r="N397" i="29"/>
  <c r="O397" i="29"/>
  <c r="P397" i="29"/>
  <c r="S397" i="29"/>
  <c r="U397" i="29"/>
  <c r="K399" i="29"/>
  <c r="L399" i="29"/>
  <c r="M399" i="29"/>
  <c r="N399" i="29"/>
  <c r="O399" i="29"/>
  <c r="P399" i="29"/>
  <c r="S399" i="29"/>
  <c r="U399" i="29"/>
  <c r="K401" i="29"/>
  <c r="L401" i="29"/>
  <c r="M401" i="29"/>
  <c r="N401" i="29"/>
  <c r="O401" i="29"/>
  <c r="P401" i="29"/>
  <c r="S401" i="29"/>
  <c r="U401" i="29"/>
  <c r="K403" i="29"/>
  <c r="L403" i="29"/>
  <c r="M403" i="29"/>
  <c r="N403" i="29"/>
  <c r="O403" i="29"/>
  <c r="P403" i="29"/>
  <c r="S403" i="29"/>
  <c r="U403" i="29"/>
  <c r="K405" i="29"/>
  <c r="L405" i="29"/>
  <c r="M405" i="29"/>
  <c r="N405" i="29"/>
  <c r="O405" i="29"/>
  <c r="P405" i="29"/>
  <c r="S405" i="29"/>
  <c r="U405" i="29"/>
  <c r="K407" i="29"/>
  <c r="L407" i="29"/>
  <c r="M407" i="29"/>
  <c r="N407" i="29"/>
  <c r="O407" i="29"/>
  <c r="P407" i="29"/>
  <c r="S407" i="29"/>
  <c r="U407" i="29"/>
  <c r="K410" i="29"/>
  <c r="L410" i="29"/>
  <c r="M410" i="29"/>
  <c r="N410" i="29"/>
  <c r="O410" i="29"/>
  <c r="P410" i="29"/>
  <c r="S410" i="29"/>
  <c r="U410" i="29"/>
  <c r="K412" i="29"/>
  <c r="L412" i="29"/>
  <c r="M412" i="29"/>
  <c r="N412" i="29"/>
  <c r="O412" i="29"/>
  <c r="P412" i="29"/>
  <c r="S412" i="29"/>
  <c r="U412" i="29"/>
  <c r="K414" i="29"/>
  <c r="L414" i="29"/>
  <c r="M414" i="29"/>
  <c r="N414" i="29"/>
  <c r="O414" i="29"/>
  <c r="P414" i="29"/>
  <c r="S414" i="29"/>
  <c r="U414" i="29"/>
  <c r="K418" i="29"/>
  <c r="L418" i="29"/>
  <c r="M418" i="29"/>
  <c r="N418" i="29"/>
  <c r="O418" i="29"/>
  <c r="P418" i="29"/>
  <c r="S418" i="29"/>
  <c r="U418" i="29"/>
  <c r="K420" i="29"/>
  <c r="L420" i="29"/>
  <c r="M420" i="29"/>
  <c r="N420" i="29"/>
  <c r="O420" i="29"/>
  <c r="P420" i="29"/>
  <c r="S420" i="29"/>
  <c r="U420" i="29"/>
  <c r="K422" i="29"/>
  <c r="L422" i="29"/>
  <c r="M422" i="29"/>
  <c r="N422" i="29"/>
  <c r="O422" i="29"/>
  <c r="P422" i="29"/>
  <c r="S422" i="29"/>
  <c r="U422" i="29"/>
  <c r="K424" i="29"/>
  <c r="L424" i="29"/>
  <c r="M424" i="29"/>
  <c r="N424" i="29"/>
  <c r="O424" i="29"/>
  <c r="P424" i="29"/>
  <c r="S424" i="29"/>
  <c r="U424" i="29"/>
  <c r="K429" i="29"/>
  <c r="L429" i="29"/>
  <c r="M429" i="29"/>
  <c r="N429" i="29"/>
  <c r="O429" i="29"/>
  <c r="P429" i="29"/>
  <c r="S429" i="29"/>
  <c r="U429" i="29"/>
  <c r="K431" i="29"/>
  <c r="L431" i="29"/>
  <c r="M431" i="29"/>
  <c r="N431" i="29"/>
  <c r="O431" i="29"/>
  <c r="P431" i="29"/>
  <c r="S431" i="29"/>
  <c r="U431" i="29"/>
  <c r="K433" i="29"/>
  <c r="L433" i="29"/>
  <c r="M433" i="29"/>
  <c r="N433" i="29"/>
  <c r="O433" i="29"/>
  <c r="P433" i="29"/>
  <c r="S433" i="29"/>
  <c r="U433" i="29"/>
  <c r="K435" i="29"/>
  <c r="L435" i="29"/>
  <c r="M435" i="29"/>
  <c r="N435" i="29"/>
  <c r="O435" i="29"/>
  <c r="P435" i="29"/>
  <c r="S435" i="29"/>
  <c r="U435" i="29"/>
  <c r="K437" i="29"/>
  <c r="L437" i="29"/>
  <c r="M437" i="29"/>
  <c r="N437" i="29"/>
  <c r="O437" i="29"/>
  <c r="P437" i="29"/>
  <c r="S437" i="29"/>
  <c r="U437" i="29"/>
  <c r="K439" i="29"/>
  <c r="L439" i="29"/>
  <c r="M439" i="29"/>
  <c r="N439" i="29"/>
  <c r="O439" i="29"/>
  <c r="P439" i="29"/>
  <c r="S439" i="29"/>
  <c r="U439" i="29"/>
  <c r="K443" i="29"/>
  <c r="L443" i="29"/>
  <c r="M443" i="29"/>
  <c r="N443" i="29"/>
  <c r="O443" i="29"/>
  <c r="P443" i="29"/>
  <c r="S443" i="29"/>
  <c r="U443" i="29"/>
  <c r="K445" i="29"/>
  <c r="L445" i="29"/>
  <c r="M445" i="29"/>
  <c r="N445" i="29"/>
  <c r="O445" i="29"/>
  <c r="P445" i="29"/>
  <c r="S445" i="29"/>
  <c r="U445" i="29"/>
  <c r="K449" i="29"/>
  <c r="L449" i="29"/>
  <c r="M449" i="29"/>
  <c r="N449" i="29"/>
  <c r="O449" i="29"/>
  <c r="P449" i="29"/>
  <c r="S449" i="29"/>
  <c r="U449" i="29"/>
  <c r="K451" i="29"/>
  <c r="L451" i="29"/>
  <c r="M451" i="29"/>
  <c r="N451" i="29"/>
  <c r="O451" i="29"/>
  <c r="P451" i="29"/>
  <c r="S451" i="29"/>
  <c r="U451" i="29"/>
  <c r="K453" i="29"/>
  <c r="L453" i="29"/>
  <c r="M453" i="29"/>
  <c r="N453" i="29"/>
  <c r="O453" i="29"/>
  <c r="P453" i="29"/>
  <c r="S453" i="29"/>
  <c r="U453" i="29"/>
  <c r="K455" i="29"/>
  <c r="L455" i="29"/>
  <c r="M455" i="29"/>
  <c r="N455" i="29"/>
  <c r="O455" i="29"/>
  <c r="P455" i="29"/>
  <c r="S455" i="29"/>
  <c r="U455" i="29"/>
  <c r="K457" i="29"/>
  <c r="L457" i="29"/>
  <c r="M457" i="29"/>
  <c r="N457" i="29"/>
  <c r="O457" i="29"/>
  <c r="P457" i="29"/>
  <c r="S457" i="29"/>
  <c r="U457" i="29"/>
  <c r="K459" i="29"/>
  <c r="L459" i="29"/>
  <c r="M459" i="29"/>
  <c r="N459" i="29"/>
  <c r="O459" i="29"/>
  <c r="P459" i="29"/>
  <c r="S459" i="29"/>
  <c r="U459" i="29"/>
  <c r="K462" i="29"/>
  <c r="L462" i="29"/>
  <c r="M462" i="29"/>
  <c r="N462" i="29"/>
  <c r="O462" i="29"/>
  <c r="P462" i="29"/>
  <c r="S462" i="29"/>
  <c r="U462" i="29"/>
  <c r="K464" i="29"/>
  <c r="L464" i="29"/>
  <c r="M464" i="29"/>
  <c r="N464" i="29"/>
  <c r="O464" i="29"/>
  <c r="P464" i="29"/>
  <c r="S464" i="29"/>
  <c r="U464" i="29"/>
  <c r="K466" i="29"/>
  <c r="L466" i="29"/>
  <c r="M466" i="29"/>
  <c r="N466" i="29"/>
  <c r="O466" i="29"/>
  <c r="P466" i="29"/>
  <c r="S466" i="29"/>
  <c r="U466" i="29"/>
  <c r="K468" i="29"/>
  <c r="L468" i="29"/>
  <c r="M468" i="29"/>
  <c r="N468" i="29"/>
  <c r="O468" i="29"/>
  <c r="P468" i="29"/>
  <c r="S468" i="29"/>
  <c r="U468" i="29"/>
  <c r="K470" i="29"/>
  <c r="L470" i="29"/>
  <c r="M470" i="29"/>
  <c r="N470" i="29"/>
  <c r="O470" i="29"/>
  <c r="P470" i="29"/>
  <c r="S470" i="29"/>
  <c r="U470" i="29"/>
  <c r="K473" i="29"/>
  <c r="L473" i="29"/>
  <c r="M473" i="29"/>
  <c r="N473" i="29"/>
  <c r="O473" i="29"/>
  <c r="P473" i="29"/>
  <c r="S473" i="29"/>
  <c r="U473" i="29"/>
  <c r="K475" i="29"/>
  <c r="L475" i="29"/>
  <c r="M475" i="29"/>
  <c r="N475" i="29"/>
  <c r="O475" i="29"/>
  <c r="P475" i="29"/>
  <c r="S475" i="29"/>
  <c r="U475" i="29"/>
  <c r="K478" i="29"/>
  <c r="L478" i="29"/>
  <c r="M478" i="29"/>
  <c r="N478" i="29"/>
  <c r="O478" i="29"/>
  <c r="P478" i="29"/>
  <c r="S478" i="29"/>
  <c r="U478" i="29"/>
  <c r="K480" i="29"/>
  <c r="L480" i="29"/>
  <c r="M480" i="29"/>
  <c r="N480" i="29"/>
  <c r="O480" i="29"/>
  <c r="P480" i="29"/>
  <c r="S480" i="29"/>
  <c r="U480" i="29"/>
  <c r="K482" i="29"/>
  <c r="L482" i="29"/>
  <c r="M482" i="29"/>
  <c r="N482" i="29"/>
  <c r="O482" i="29"/>
  <c r="P482" i="29"/>
  <c r="S482" i="29"/>
  <c r="U482" i="29"/>
  <c r="K484" i="29"/>
  <c r="L484" i="29"/>
  <c r="M484" i="29"/>
  <c r="N484" i="29"/>
  <c r="O484" i="29"/>
  <c r="P484" i="29"/>
  <c r="S484" i="29"/>
  <c r="U484" i="29"/>
  <c r="K486" i="29"/>
  <c r="L486" i="29"/>
  <c r="M486" i="29"/>
  <c r="N486" i="29"/>
  <c r="O486" i="29"/>
  <c r="P486" i="29"/>
  <c r="S486" i="29"/>
  <c r="U486" i="29"/>
  <c r="K489" i="29"/>
  <c r="L489" i="29"/>
  <c r="M489" i="29"/>
  <c r="N489" i="29"/>
  <c r="O489" i="29"/>
  <c r="P489" i="29"/>
  <c r="S489" i="29"/>
  <c r="U489" i="29"/>
  <c r="K491" i="29"/>
  <c r="L491" i="29"/>
  <c r="M491" i="29"/>
  <c r="N491" i="29"/>
  <c r="O491" i="29"/>
  <c r="P491" i="29"/>
  <c r="S491" i="29"/>
  <c r="U491" i="29"/>
  <c r="K493" i="29"/>
  <c r="L493" i="29"/>
  <c r="M493" i="29"/>
  <c r="N493" i="29"/>
  <c r="O493" i="29"/>
  <c r="P493" i="29"/>
  <c r="S493" i="29"/>
  <c r="U493" i="29"/>
  <c r="K495" i="29"/>
  <c r="L495" i="29"/>
  <c r="M495" i="29"/>
  <c r="N495" i="29"/>
  <c r="O495" i="29"/>
  <c r="P495" i="29"/>
  <c r="S495" i="29"/>
  <c r="U495" i="29"/>
  <c r="K497" i="29"/>
  <c r="L497" i="29"/>
  <c r="M497" i="29"/>
  <c r="N497" i="29"/>
  <c r="O497" i="29"/>
  <c r="P497" i="29"/>
  <c r="S497" i="29"/>
  <c r="U497" i="29"/>
  <c r="K499" i="29"/>
  <c r="L499" i="29"/>
  <c r="M499" i="29"/>
  <c r="N499" i="29"/>
  <c r="O499" i="29"/>
  <c r="P499" i="29"/>
  <c r="S499" i="29"/>
  <c r="U499" i="29"/>
  <c r="K501" i="29"/>
  <c r="L501" i="29"/>
  <c r="M501" i="29"/>
  <c r="N501" i="29"/>
  <c r="O501" i="29"/>
  <c r="P501" i="29"/>
  <c r="S501" i="29"/>
  <c r="U501" i="29"/>
  <c r="K503" i="29"/>
  <c r="L503" i="29"/>
  <c r="M503" i="29"/>
  <c r="N503" i="29"/>
  <c r="O503" i="29"/>
  <c r="P503" i="29"/>
  <c r="S503" i="29"/>
  <c r="U503" i="29"/>
  <c r="S504" i="29"/>
  <c r="S505" i="29" s="1"/>
  <c r="T504" i="29"/>
  <c r="Z504" i="29"/>
  <c r="K505" i="29"/>
  <c r="M505" i="29"/>
  <c r="N505" i="29"/>
  <c r="O505" i="29"/>
  <c r="H3" i="28"/>
  <c r="N3" i="28"/>
  <c r="T3" i="28"/>
  <c r="H4" i="28"/>
  <c r="N4" i="28"/>
  <c r="T4" i="28"/>
  <c r="H5" i="28"/>
  <c r="N5" i="28"/>
  <c r="T5" i="28"/>
  <c r="T327" i="28" s="1"/>
  <c r="H6" i="28"/>
  <c r="N6" i="28"/>
  <c r="T6" i="28"/>
  <c r="H7" i="28"/>
  <c r="N7" i="28"/>
  <c r="T7" i="28"/>
  <c r="H8" i="28"/>
  <c r="N8" i="28"/>
  <c r="T8" i="28"/>
  <c r="H9" i="28"/>
  <c r="N9" i="28"/>
  <c r="T9" i="28"/>
  <c r="H10" i="28"/>
  <c r="N10" i="28"/>
  <c r="T10" i="28"/>
  <c r="H11" i="28"/>
  <c r="N11" i="28"/>
  <c r="T11" i="28"/>
  <c r="H12" i="28"/>
  <c r="N12" i="28"/>
  <c r="T12" i="28"/>
  <c r="H13" i="28"/>
  <c r="N13" i="28"/>
  <c r="T13" i="28"/>
  <c r="H14" i="28"/>
  <c r="N14" i="28"/>
  <c r="T14" i="28"/>
  <c r="H15" i="28"/>
  <c r="N15" i="28"/>
  <c r="T15" i="28"/>
  <c r="H16" i="28"/>
  <c r="N16" i="28"/>
  <c r="T16" i="28"/>
  <c r="H17" i="28"/>
  <c r="N17" i="28"/>
  <c r="T17" i="28"/>
  <c r="H18" i="28"/>
  <c r="N18" i="28"/>
  <c r="T18" i="28"/>
  <c r="H19" i="28"/>
  <c r="N19" i="28"/>
  <c r="T19" i="28"/>
  <c r="H20" i="28"/>
  <c r="N20" i="28"/>
  <c r="T20" i="28"/>
  <c r="H21" i="28"/>
  <c r="N21" i="28"/>
  <c r="T21" i="28"/>
  <c r="H22" i="28"/>
  <c r="N22" i="28"/>
  <c r="T22" i="28"/>
  <c r="H23" i="28"/>
  <c r="N23" i="28"/>
  <c r="T23" i="28"/>
  <c r="H24" i="28"/>
  <c r="N24" i="28"/>
  <c r="T24" i="28"/>
  <c r="H25" i="28"/>
  <c r="N25" i="28"/>
  <c r="T25" i="28"/>
  <c r="H26" i="28"/>
  <c r="N26" i="28"/>
  <c r="T26" i="28"/>
  <c r="H27" i="28"/>
  <c r="N27" i="28"/>
  <c r="T27" i="28"/>
  <c r="H28" i="28"/>
  <c r="N28" i="28"/>
  <c r="T28" i="28"/>
  <c r="H29" i="28"/>
  <c r="N29" i="28"/>
  <c r="T29" i="28"/>
  <c r="H30" i="28"/>
  <c r="N30" i="28"/>
  <c r="T30" i="28"/>
  <c r="H31" i="28"/>
  <c r="N31" i="28"/>
  <c r="T31" i="28"/>
  <c r="H32" i="28"/>
  <c r="N32" i="28"/>
  <c r="T32" i="28"/>
  <c r="H33" i="28"/>
  <c r="N33" i="28"/>
  <c r="T33" i="28"/>
  <c r="H34" i="28"/>
  <c r="N34" i="28"/>
  <c r="T34" i="28"/>
  <c r="H35" i="28"/>
  <c r="N35" i="28"/>
  <c r="T35" i="28"/>
  <c r="H36" i="28"/>
  <c r="N36" i="28"/>
  <c r="T36" i="28"/>
  <c r="H37" i="28"/>
  <c r="N37" i="28"/>
  <c r="T37" i="28"/>
  <c r="H38" i="28"/>
  <c r="N38" i="28"/>
  <c r="T38" i="28"/>
  <c r="H39" i="28"/>
  <c r="N39" i="28"/>
  <c r="T39" i="28"/>
  <c r="H40" i="28"/>
  <c r="N40" i="28"/>
  <c r="T40" i="28"/>
  <c r="H41" i="28"/>
  <c r="N41" i="28"/>
  <c r="T41" i="28"/>
  <c r="H42" i="28"/>
  <c r="N42" i="28"/>
  <c r="T42" i="28"/>
  <c r="H43" i="28"/>
  <c r="N43" i="28"/>
  <c r="T43" i="28"/>
  <c r="H44" i="28"/>
  <c r="N44" i="28"/>
  <c r="T44" i="28"/>
  <c r="H45" i="28"/>
  <c r="N45" i="28"/>
  <c r="T45" i="28"/>
  <c r="H46" i="28"/>
  <c r="N46" i="28"/>
  <c r="T46" i="28"/>
  <c r="H47" i="28"/>
  <c r="N47" i="28"/>
  <c r="T47" i="28"/>
  <c r="H48" i="28"/>
  <c r="N48" i="28"/>
  <c r="T48" i="28"/>
  <c r="H49" i="28"/>
  <c r="N49" i="28"/>
  <c r="T49" i="28"/>
  <c r="H50" i="28"/>
  <c r="N50" i="28"/>
  <c r="T50" i="28"/>
  <c r="H51" i="28"/>
  <c r="N51" i="28"/>
  <c r="T51" i="28"/>
  <c r="H52" i="28"/>
  <c r="N52" i="28"/>
  <c r="T52" i="28"/>
  <c r="H53" i="28"/>
  <c r="N53" i="28"/>
  <c r="T53" i="28"/>
  <c r="H54" i="28"/>
  <c r="N54" i="28"/>
  <c r="T54" i="28"/>
  <c r="H55" i="28"/>
  <c r="N55" i="28"/>
  <c r="T55" i="28"/>
  <c r="H56" i="28"/>
  <c r="N56" i="28"/>
  <c r="T56" i="28"/>
  <c r="H57" i="28"/>
  <c r="N57" i="28"/>
  <c r="T57" i="28"/>
  <c r="H58" i="28"/>
  <c r="N58" i="28"/>
  <c r="T58" i="28"/>
  <c r="H59" i="28"/>
  <c r="N59" i="28"/>
  <c r="T59" i="28"/>
  <c r="H60" i="28"/>
  <c r="N60" i="28"/>
  <c r="T60" i="28"/>
  <c r="H61" i="28"/>
  <c r="N61" i="28"/>
  <c r="T61" i="28"/>
  <c r="H62" i="28"/>
  <c r="N62" i="28"/>
  <c r="T62" i="28"/>
  <c r="H63" i="28"/>
  <c r="N63" i="28"/>
  <c r="T63" i="28"/>
  <c r="H64" i="28"/>
  <c r="N64" i="28"/>
  <c r="T64" i="28"/>
  <c r="H65" i="28"/>
  <c r="N65" i="28"/>
  <c r="T65" i="28"/>
  <c r="H66" i="28"/>
  <c r="N66" i="28"/>
  <c r="T66" i="28"/>
  <c r="H67" i="28"/>
  <c r="N67" i="28"/>
  <c r="T67" i="28"/>
  <c r="H68" i="28"/>
  <c r="N68" i="28"/>
  <c r="T68" i="28"/>
  <c r="H69" i="28"/>
  <c r="N69" i="28"/>
  <c r="T69" i="28"/>
  <c r="H70" i="28"/>
  <c r="N70" i="28"/>
  <c r="T70" i="28"/>
  <c r="H71" i="28"/>
  <c r="N71" i="28"/>
  <c r="T71" i="28"/>
  <c r="H72" i="28"/>
  <c r="N72" i="28"/>
  <c r="T72" i="28"/>
  <c r="H73" i="28"/>
  <c r="N73" i="28"/>
  <c r="T73" i="28"/>
  <c r="H74" i="28"/>
  <c r="N74" i="28"/>
  <c r="T74" i="28"/>
  <c r="H75" i="28"/>
  <c r="N75" i="28"/>
  <c r="T75" i="28"/>
  <c r="H76" i="28"/>
  <c r="N76" i="28"/>
  <c r="T76" i="28"/>
  <c r="H77" i="28"/>
  <c r="N77" i="28"/>
  <c r="T77" i="28"/>
  <c r="H78" i="28"/>
  <c r="N78" i="28"/>
  <c r="T78" i="28"/>
  <c r="H79" i="28"/>
  <c r="N79" i="28"/>
  <c r="T79" i="28"/>
  <c r="H80" i="28"/>
  <c r="N80" i="28"/>
  <c r="T80" i="28"/>
  <c r="H81" i="28"/>
  <c r="N81" i="28"/>
  <c r="T81" i="28"/>
  <c r="H82" i="28"/>
  <c r="N82" i="28"/>
  <c r="T82" i="28"/>
  <c r="H83" i="28"/>
  <c r="N83" i="28"/>
  <c r="T83" i="28"/>
  <c r="H84" i="28"/>
  <c r="N84" i="28"/>
  <c r="T84" i="28"/>
  <c r="H85" i="28"/>
  <c r="N85" i="28"/>
  <c r="T85" i="28"/>
  <c r="H86" i="28"/>
  <c r="N86" i="28"/>
  <c r="T86" i="28"/>
  <c r="H87" i="28"/>
  <c r="N87" i="28"/>
  <c r="T87" i="28"/>
  <c r="H88" i="28"/>
  <c r="N88" i="28"/>
  <c r="T88" i="28"/>
  <c r="H89" i="28"/>
  <c r="N89" i="28"/>
  <c r="T89" i="28"/>
  <c r="H90" i="28"/>
  <c r="N90" i="28"/>
  <c r="T90" i="28"/>
  <c r="H91" i="28"/>
  <c r="N91" i="28"/>
  <c r="T91" i="28"/>
  <c r="H92" i="28"/>
  <c r="N92" i="28"/>
  <c r="T92" i="28"/>
  <c r="H93" i="28"/>
  <c r="N93" i="28"/>
  <c r="T93" i="28"/>
  <c r="H94" i="28"/>
  <c r="N94" i="28"/>
  <c r="T94" i="28"/>
  <c r="H95" i="28"/>
  <c r="N95" i="28"/>
  <c r="T95" i="28"/>
  <c r="H96" i="28"/>
  <c r="N96" i="28"/>
  <c r="T96" i="28"/>
  <c r="H97" i="28"/>
  <c r="N97" i="28"/>
  <c r="T97" i="28"/>
  <c r="H98" i="28"/>
  <c r="N98" i="28"/>
  <c r="T98" i="28"/>
  <c r="H99" i="28"/>
  <c r="N99" i="28"/>
  <c r="T99" i="28"/>
  <c r="H100" i="28"/>
  <c r="N100" i="28"/>
  <c r="T100" i="28"/>
  <c r="H101" i="28"/>
  <c r="N101" i="28"/>
  <c r="T101" i="28"/>
  <c r="H102" i="28"/>
  <c r="N102" i="28"/>
  <c r="T102" i="28"/>
  <c r="H103" i="28"/>
  <c r="N103" i="28"/>
  <c r="T103" i="28"/>
  <c r="H104" i="28"/>
  <c r="N104" i="28"/>
  <c r="T104" i="28"/>
  <c r="H105" i="28"/>
  <c r="N105" i="28"/>
  <c r="T105" i="28"/>
  <c r="H106" i="28"/>
  <c r="N106" i="28"/>
  <c r="T106" i="28"/>
  <c r="H107" i="28"/>
  <c r="N107" i="28"/>
  <c r="T107" i="28"/>
  <c r="H108" i="28"/>
  <c r="N108" i="28"/>
  <c r="T108" i="28"/>
  <c r="H109" i="28"/>
  <c r="N109" i="28"/>
  <c r="T109" i="28"/>
  <c r="H110" i="28"/>
  <c r="N110" i="28"/>
  <c r="T110" i="28"/>
  <c r="H111" i="28"/>
  <c r="N111" i="28"/>
  <c r="T111" i="28"/>
  <c r="H112" i="28"/>
  <c r="N112" i="28"/>
  <c r="T112" i="28"/>
  <c r="H113" i="28"/>
  <c r="N113" i="28"/>
  <c r="T113" i="28"/>
  <c r="H114" i="28"/>
  <c r="N114" i="28"/>
  <c r="T114" i="28"/>
  <c r="H115" i="28"/>
  <c r="N115" i="28"/>
  <c r="T115" i="28"/>
  <c r="H116" i="28"/>
  <c r="N116" i="28"/>
  <c r="T116" i="28"/>
  <c r="H117" i="28"/>
  <c r="N117" i="28"/>
  <c r="T117" i="28"/>
  <c r="H118" i="28"/>
  <c r="N118" i="28"/>
  <c r="T118" i="28"/>
  <c r="H119" i="28"/>
  <c r="N119" i="28"/>
  <c r="T119" i="28"/>
  <c r="H120" i="28"/>
  <c r="N120" i="28"/>
  <c r="T120" i="28"/>
  <c r="H121" i="28"/>
  <c r="N121" i="28"/>
  <c r="T121" i="28"/>
  <c r="H122" i="28"/>
  <c r="N122" i="28"/>
  <c r="T122" i="28"/>
  <c r="H123" i="28"/>
  <c r="N123" i="28"/>
  <c r="T123" i="28"/>
  <c r="H124" i="28"/>
  <c r="N124" i="28"/>
  <c r="T124" i="28"/>
  <c r="H125" i="28"/>
  <c r="N125" i="28"/>
  <c r="T125" i="28"/>
  <c r="H126" i="28"/>
  <c r="N126" i="28"/>
  <c r="T126" i="28"/>
  <c r="H127" i="28"/>
  <c r="N127" i="28"/>
  <c r="T127" i="28"/>
  <c r="H128" i="28"/>
  <c r="N128" i="28"/>
  <c r="T128" i="28"/>
  <c r="H129" i="28"/>
  <c r="N129" i="28"/>
  <c r="T129" i="28"/>
  <c r="H130" i="28"/>
  <c r="N130" i="28"/>
  <c r="T130" i="28"/>
  <c r="H131" i="28"/>
  <c r="N131" i="28"/>
  <c r="T131" i="28"/>
  <c r="H132" i="28"/>
  <c r="N132" i="28"/>
  <c r="T132" i="28"/>
  <c r="H133" i="28"/>
  <c r="N133" i="28"/>
  <c r="T133" i="28"/>
  <c r="H134" i="28"/>
  <c r="N134" i="28"/>
  <c r="T134" i="28"/>
  <c r="H135" i="28"/>
  <c r="N135" i="28"/>
  <c r="T135" i="28"/>
  <c r="H136" i="28"/>
  <c r="N136" i="28"/>
  <c r="T136" i="28"/>
  <c r="H137" i="28"/>
  <c r="N137" i="28"/>
  <c r="T137" i="28"/>
  <c r="H138" i="28"/>
  <c r="N138" i="28"/>
  <c r="T138" i="28"/>
  <c r="H139" i="28"/>
  <c r="N139" i="28"/>
  <c r="T139" i="28"/>
  <c r="H140" i="28"/>
  <c r="N140" i="28"/>
  <c r="T140" i="28"/>
  <c r="H141" i="28"/>
  <c r="N141" i="28"/>
  <c r="T141" i="28"/>
  <c r="H142" i="28"/>
  <c r="N142" i="28"/>
  <c r="T142" i="28"/>
  <c r="H143" i="28"/>
  <c r="N143" i="28"/>
  <c r="T143" i="28"/>
  <c r="H144" i="28"/>
  <c r="N144" i="28"/>
  <c r="T144" i="28"/>
  <c r="H145" i="28"/>
  <c r="N145" i="28"/>
  <c r="T145" i="28"/>
  <c r="H146" i="28"/>
  <c r="N146" i="28"/>
  <c r="T146" i="28"/>
  <c r="H147" i="28"/>
  <c r="N147" i="28"/>
  <c r="T147" i="28"/>
  <c r="H148" i="28"/>
  <c r="N148" i="28"/>
  <c r="T148" i="28"/>
  <c r="H149" i="28"/>
  <c r="N149" i="28"/>
  <c r="T149" i="28"/>
  <c r="H150" i="28"/>
  <c r="N150" i="28"/>
  <c r="T150" i="28"/>
  <c r="H151" i="28"/>
  <c r="N151" i="28"/>
  <c r="T151" i="28"/>
  <c r="H152" i="28"/>
  <c r="N152" i="28"/>
  <c r="T152" i="28"/>
  <c r="H153" i="28"/>
  <c r="N153" i="28"/>
  <c r="T153" i="28"/>
  <c r="H154" i="28"/>
  <c r="N154" i="28"/>
  <c r="T154" i="28"/>
  <c r="H155" i="28"/>
  <c r="N155" i="28"/>
  <c r="T155" i="28"/>
  <c r="H156" i="28"/>
  <c r="N156" i="28"/>
  <c r="T156" i="28"/>
  <c r="H157" i="28"/>
  <c r="N157" i="28"/>
  <c r="T157" i="28"/>
  <c r="H158" i="28"/>
  <c r="N158" i="28"/>
  <c r="T158" i="28"/>
  <c r="H159" i="28"/>
  <c r="N159" i="28"/>
  <c r="T159" i="28"/>
  <c r="H160" i="28"/>
  <c r="N160" i="28"/>
  <c r="T160" i="28"/>
  <c r="H161" i="28"/>
  <c r="N161" i="28"/>
  <c r="T161" i="28"/>
  <c r="H162" i="28"/>
  <c r="N162" i="28"/>
  <c r="T162" i="28"/>
  <c r="H163" i="28"/>
  <c r="N163" i="28"/>
  <c r="T163" i="28"/>
  <c r="H164" i="28"/>
  <c r="N164" i="28"/>
  <c r="T164" i="28"/>
  <c r="H165" i="28"/>
  <c r="N165" i="28"/>
  <c r="T165" i="28"/>
  <c r="H166" i="28"/>
  <c r="N166" i="28"/>
  <c r="T166" i="28"/>
  <c r="H167" i="28"/>
  <c r="N167" i="28"/>
  <c r="T167" i="28"/>
  <c r="H168" i="28"/>
  <c r="N168" i="28"/>
  <c r="T168" i="28"/>
  <c r="H169" i="28"/>
  <c r="N169" i="28"/>
  <c r="T169" i="28"/>
  <c r="H170" i="28"/>
  <c r="N170" i="28"/>
  <c r="T170" i="28"/>
  <c r="H171" i="28"/>
  <c r="N171" i="28"/>
  <c r="T171" i="28"/>
  <c r="H172" i="28"/>
  <c r="N172" i="28"/>
  <c r="T172" i="28"/>
  <c r="H173" i="28"/>
  <c r="N173" i="28"/>
  <c r="T173" i="28"/>
  <c r="H174" i="28"/>
  <c r="N174" i="28"/>
  <c r="T174" i="28"/>
  <c r="H175" i="28"/>
  <c r="N175" i="28"/>
  <c r="T175" i="28"/>
  <c r="H176" i="28"/>
  <c r="N176" i="28"/>
  <c r="T176" i="28"/>
  <c r="H177" i="28"/>
  <c r="N177" i="28"/>
  <c r="T177" i="28"/>
  <c r="H178" i="28"/>
  <c r="N178" i="28"/>
  <c r="T178" i="28"/>
  <c r="H179" i="28"/>
  <c r="N179" i="28"/>
  <c r="T179" i="28"/>
  <c r="H180" i="28"/>
  <c r="N180" i="28"/>
  <c r="T180" i="28"/>
  <c r="H181" i="28"/>
  <c r="N181" i="28"/>
  <c r="T181" i="28"/>
  <c r="H182" i="28"/>
  <c r="N182" i="28"/>
  <c r="T182" i="28"/>
  <c r="H183" i="28"/>
  <c r="N183" i="28"/>
  <c r="T183" i="28"/>
  <c r="H184" i="28"/>
  <c r="N184" i="28"/>
  <c r="T184" i="28"/>
  <c r="H185" i="28"/>
  <c r="N185" i="28"/>
  <c r="T185" i="28"/>
  <c r="H186" i="28"/>
  <c r="N186" i="28"/>
  <c r="T186" i="28"/>
  <c r="H187" i="28"/>
  <c r="N187" i="28"/>
  <c r="T187" i="28"/>
  <c r="H188" i="28"/>
  <c r="N188" i="28"/>
  <c r="T188" i="28"/>
  <c r="H189" i="28"/>
  <c r="N189" i="28"/>
  <c r="T189" i="28"/>
  <c r="H190" i="28"/>
  <c r="N190" i="28"/>
  <c r="T190" i="28"/>
  <c r="H191" i="28"/>
  <c r="N191" i="28"/>
  <c r="T191" i="28"/>
  <c r="H192" i="28"/>
  <c r="N192" i="28"/>
  <c r="T192" i="28"/>
  <c r="H193" i="28"/>
  <c r="N193" i="28"/>
  <c r="T193" i="28"/>
  <c r="H194" i="28"/>
  <c r="N194" i="28"/>
  <c r="T194" i="28"/>
  <c r="H195" i="28"/>
  <c r="N195" i="28"/>
  <c r="T195" i="28"/>
  <c r="H196" i="28"/>
  <c r="N196" i="28"/>
  <c r="T196" i="28"/>
  <c r="H197" i="28"/>
  <c r="N197" i="28"/>
  <c r="T197" i="28"/>
  <c r="H198" i="28"/>
  <c r="N198" i="28"/>
  <c r="T198" i="28"/>
  <c r="H199" i="28"/>
  <c r="N199" i="28"/>
  <c r="T199" i="28"/>
  <c r="H200" i="28"/>
  <c r="N200" i="28"/>
  <c r="T200" i="28"/>
  <c r="H201" i="28"/>
  <c r="N201" i="28"/>
  <c r="T201" i="28"/>
  <c r="H202" i="28"/>
  <c r="N202" i="28"/>
  <c r="T202" i="28"/>
  <c r="H203" i="28"/>
  <c r="N203" i="28"/>
  <c r="T203" i="28"/>
  <c r="H204" i="28"/>
  <c r="N204" i="28"/>
  <c r="T204" i="28"/>
  <c r="H205" i="28"/>
  <c r="N205" i="28"/>
  <c r="T205" i="28"/>
  <c r="H206" i="28"/>
  <c r="N206" i="28"/>
  <c r="T206" i="28"/>
  <c r="H207" i="28"/>
  <c r="N207" i="28"/>
  <c r="T207" i="28"/>
  <c r="H208" i="28"/>
  <c r="N208" i="28"/>
  <c r="T208" i="28"/>
  <c r="H209" i="28"/>
  <c r="N209" i="28"/>
  <c r="T209" i="28"/>
  <c r="H210" i="28"/>
  <c r="N210" i="28"/>
  <c r="T210" i="28"/>
  <c r="H211" i="28"/>
  <c r="N211" i="28"/>
  <c r="T211" i="28"/>
  <c r="H212" i="28"/>
  <c r="N212" i="28"/>
  <c r="T212" i="28"/>
  <c r="H213" i="28"/>
  <c r="N213" i="28"/>
  <c r="T213" i="28"/>
  <c r="H214" i="28"/>
  <c r="N214" i="28"/>
  <c r="T214" i="28"/>
  <c r="H215" i="28"/>
  <c r="N215" i="28"/>
  <c r="T215" i="28"/>
  <c r="H216" i="28"/>
  <c r="N216" i="28"/>
  <c r="T216" i="28"/>
  <c r="H217" i="28"/>
  <c r="N217" i="28"/>
  <c r="T217" i="28"/>
  <c r="H218" i="28"/>
  <c r="N218" i="28"/>
  <c r="T218" i="28"/>
  <c r="H219" i="28"/>
  <c r="N219" i="28"/>
  <c r="T219" i="28"/>
  <c r="H220" i="28"/>
  <c r="N220" i="28"/>
  <c r="T220" i="28"/>
  <c r="H221" i="28"/>
  <c r="N221" i="28"/>
  <c r="T221" i="28"/>
  <c r="H222" i="28"/>
  <c r="N222" i="28"/>
  <c r="T222" i="28"/>
  <c r="H223" i="28"/>
  <c r="N223" i="28"/>
  <c r="T223" i="28"/>
  <c r="H224" i="28"/>
  <c r="N224" i="28"/>
  <c r="T224" i="28"/>
  <c r="H225" i="28"/>
  <c r="N225" i="28"/>
  <c r="T225" i="28"/>
  <c r="H226" i="28"/>
  <c r="N226" i="28"/>
  <c r="T226" i="28"/>
  <c r="H227" i="28"/>
  <c r="N227" i="28"/>
  <c r="T227" i="28"/>
  <c r="H228" i="28"/>
  <c r="N228" i="28"/>
  <c r="T228" i="28"/>
  <c r="H229" i="28"/>
  <c r="N229" i="28"/>
  <c r="T229" i="28"/>
  <c r="H230" i="28"/>
  <c r="N230" i="28"/>
  <c r="T230" i="28"/>
  <c r="H231" i="28"/>
  <c r="N231" i="28"/>
  <c r="T231" i="28"/>
  <c r="H232" i="28"/>
  <c r="N232" i="28"/>
  <c r="T232" i="28"/>
  <c r="H233" i="28"/>
  <c r="N233" i="28"/>
  <c r="T233" i="28"/>
  <c r="H234" i="28"/>
  <c r="N234" i="28"/>
  <c r="T234" i="28"/>
  <c r="H235" i="28"/>
  <c r="N235" i="28"/>
  <c r="T235" i="28"/>
  <c r="H236" i="28"/>
  <c r="N236" i="28"/>
  <c r="T236" i="28"/>
  <c r="H237" i="28"/>
  <c r="N237" i="28"/>
  <c r="T237" i="28"/>
  <c r="H238" i="28"/>
  <c r="N238" i="28"/>
  <c r="T238" i="28"/>
  <c r="H239" i="28"/>
  <c r="N239" i="28"/>
  <c r="T239" i="28"/>
  <c r="H240" i="28"/>
  <c r="N240" i="28"/>
  <c r="T240" i="28"/>
  <c r="H241" i="28"/>
  <c r="N241" i="28"/>
  <c r="T241" i="28"/>
  <c r="H242" i="28"/>
  <c r="N242" i="28"/>
  <c r="T242" i="28"/>
  <c r="H243" i="28"/>
  <c r="N243" i="28"/>
  <c r="T243" i="28"/>
  <c r="H244" i="28"/>
  <c r="N244" i="28"/>
  <c r="T244" i="28"/>
  <c r="H245" i="28"/>
  <c r="N245" i="28"/>
  <c r="T245" i="28"/>
  <c r="H246" i="28"/>
  <c r="N246" i="28"/>
  <c r="T246" i="28"/>
  <c r="H247" i="28"/>
  <c r="N247" i="28"/>
  <c r="T247" i="28"/>
  <c r="H248" i="28"/>
  <c r="N248" i="28"/>
  <c r="T248" i="28"/>
  <c r="H249" i="28"/>
  <c r="N249" i="28"/>
  <c r="T249" i="28"/>
  <c r="H250" i="28"/>
  <c r="N250" i="28"/>
  <c r="T250" i="28"/>
  <c r="H251" i="28"/>
  <c r="N251" i="28"/>
  <c r="T251" i="28"/>
  <c r="H252" i="28"/>
  <c r="N252" i="28"/>
  <c r="T252" i="28"/>
  <c r="H253" i="28"/>
  <c r="N253" i="28"/>
  <c r="T253" i="28"/>
  <c r="H254" i="28"/>
  <c r="N254" i="28"/>
  <c r="T254" i="28"/>
  <c r="H255" i="28"/>
  <c r="N255" i="28"/>
  <c r="T255" i="28"/>
  <c r="H256" i="28"/>
  <c r="N256" i="28"/>
  <c r="T256" i="28"/>
  <c r="H257" i="28"/>
  <c r="N257" i="28"/>
  <c r="T257" i="28"/>
  <c r="H258" i="28"/>
  <c r="N258" i="28"/>
  <c r="T258" i="28"/>
  <c r="H259" i="28"/>
  <c r="N259" i="28"/>
  <c r="T259" i="28"/>
  <c r="H260" i="28"/>
  <c r="N260" i="28"/>
  <c r="T260" i="28"/>
  <c r="H261" i="28"/>
  <c r="N261" i="28"/>
  <c r="T261" i="28"/>
  <c r="H262" i="28"/>
  <c r="N262" i="28"/>
  <c r="T262" i="28"/>
  <c r="H263" i="28"/>
  <c r="N263" i="28"/>
  <c r="T263" i="28"/>
  <c r="H264" i="28"/>
  <c r="N264" i="28"/>
  <c r="T264" i="28"/>
  <c r="H265" i="28"/>
  <c r="N265" i="28"/>
  <c r="T265" i="28"/>
  <c r="H266" i="28"/>
  <c r="N266" i="28"/>
  <c r="T266" i="28"/>
  <c r="H267" i="28"/>
  <c r="N267" i="28"/>
  <c r="T267" i="28"/>
  <c r="H268" i="28"/>
  <c r="N268" i="28"/>
  <c r="T268" i="28"/>
  <c r="H269" i="28"/>
  <c r="N269" i="28"/>
  <c r="T269" i="28"/>
  <c r="H270" i="28"/>
  <c r="N270" i="28"/>
  <c r="T270" i="28"/>
  <c r="H271" i="28"/>
  <c r="N271" i="28"/>
  <c r="T271" i="28"/>
  <c r="H272" i="28"/>
  <c r="N272" i="28"/>
  <c r="T272" i="28"/>
  <c r="H273" i="28"/>
  <c r="N273" i="28"/>
  <c r="T273" i="28"/>
  <c r="H274" i="28"/>
  <c r="N274" i="28"/>
  <c r="T274" i="28"/>
  <c r="H275" i="28"/>
  <c r="N275" i="28"/>
  <c r="T275" i="28"/>
  <c r="H276" i="28"/>
  <c r="N276" i="28"/>
  <c r="T276" i="28"/>
  <c r="H277" i="28"/>
  <c r="N277" i="28"/>
  <c r="T277" i="28"/>
  <c r="H278" i="28"/>
  <c r="N278" i="28"/>
  <c r="T278" i="28"/>
  <c r="H279" i="28"/>
  <c r="N279" i="28"/>
  <c r="T279" i="28"/>
  <c r="H280" i="28"/>
  <c r="N280" i="28"/>
  <c r="T280" i="28"/>
  <c r="H281" i="28"/>
  <c r="N281" i="28"/>
  <c r="T281" i="28"/>
  <c r="H282" i="28"/>
  <c r="N282" i="28"/>
  <c r="T282" i="28"/>
  <c r="H283" i="28"/>
  <c r="N283" i="28"/>
  <c r="T283" i="28"/>
  <c r="H284" i="28"/>
  <c r="N284" i="28"/>
  <c r="T284" i="28"/>
  <c r="H285" i="28"/>
  <c r="N285" i="28"/>
  <c r="T285" i="28"/>
  <c r="H286" i="28"/>
  <c r="N286" i="28"/>
  <c r="T286" i="28"/>
  <c r="H287" i="28"/>
  <c r="N287" i="28"/>
  <c r="T287" i="28"/>
  <c r="H288" i="28"/>
  <c r="N288" i="28"/>
  <c r="T288" i="28"/>
  <c r="H289" i="28"/>
  <c r="N289" i="28"/>
  <c r="T289" i="28"/>
  <c r="H290" i="28"/>
  <c r="N290" i="28"/>
  <c r="T290" i="28"/>
  <c r="H291" i="28"/>
  <c r="N291" i="28"/>
  <c r="T291" i="28"/>
  <c r="H292" i="28"/>
  <c r="N292" i="28"/>
  <c r="T292" i="28"/>
  <c r="H293" i="28"/>
  <c r="N293" i="28"/>
  <c r="T293" i="28"/>
  <c r="H294" i="28"/>
  <c r="N294" i="28"/>
  <c r="T294" i="28"/>
  <c r="H295" i="28"/>
  <c r="N295" i="28"/>
  <c r="T295" i="28"/>
  <c r="H296" i="28"/>
  <c r="N296" i="28"/>
  <c r="T296" i="28"/>
  <c r="H297" i="28"/>
  <c r="N297" i="28"/>
  <c r="T297" i="28"/>
  <c r="H298" i="28"/>
  <c r="N298" i="28"/>
  <c r="T298" i="28"/>
  <c r="H299" i="28"/>
  <c r="N299" i="28"/>
  <c r="T299" i="28"/>
  <c r="H300" i="28"/>
  <c r="N300" i="28"/>
  <c r="T300" i="28"/>
  <c r="H301" i="28"/>
  <c r="N301" i="28"/>
  <c r="T301" i="28"/>
  <c r="H302" i="28"/>
  <c r="N302" i="28"/>
  <c r="T302" i="28"/>
  <c r="H303" i="28"/>
  <c r="N303" i="28"/>
  <c r="T303" i="28"/>
  <c r="H304" i="28"/>
  <c r="N304" i="28"/>
  <c r="T304" i="28"/>
  <c r="H305" i="28"/>
  <c r="N305" i="28"/>
  <c r="T305" i="28"/>
  <c r="H306" i="28"/>
  <c r="N306" i="28"/>
  <c r="T306" i="28"/>
  <c r="H307" i="28"/>
  <c r="N307" i="28"/>
  <c r="T307" i="28"/>
  <c r="H308" i="28"/>
  <c r="N308" i="28"/>
  <c r="T308" i="28"/>
  <c r="H309" i="28"/>
  <c r="N309" i="28"/>
  <c r="T309" i="28"/>
  <c r="H310" i="28"/>
  <c r="N310" i="28"/>
  <c r="T310" i="28"/>
  <c r="H311" i="28"/>
  <c r="N311" i="28"/>
  <c r="T311" i="28"/>
  <c r="H312" i="28"/>
  <c r="N312" i="28"/>
  <c r="T312" i="28"/>
  <c r="H313" i="28"/>
  <c r="N313" i="28"/>
  <c r="T313" i="28"/>
  <c r="H314" i="28"/>
  <c r="N314" i="28"/>
  <c r="T314" i="28"/>
  <c r="H315" i="28"/>
  <c r="N315" i="28"/>
  <c r="T315" i="28"/>
  <c r="H316" i="28"/>
  <c r="N316" i="28"/>
  <c r="T316" i="28"/>
  <c r="H317" i="28"/>
  <c r="N317" i="28"/>
  <c r="T317" i="28"/>
  <c r="H318" i="28"/>
  <c r="N318" i="28"/>
  <c r="T318" i="28"/>
  <c r="H319" i="28"/>
  <c r="N319" i="28"/>
  <c r="T319" i="28"/>
  <c r="H320" i="28"/>
  <c r="N320" i="28"/>
  <c r="T320" i="28"/>
  <c r="H321" i="28"/>
  <c r="N321" i="28"/>
  <c r="T321" i="28"/>
  <c r="H322" i="28"/>
  <c r="N322" i="28"/>
  <c r="T322" i="28"/>
  <c r="H323" i="28"/>
  <c r="N323" i="28"/>
  <c r="T323" i="28"/>
  <c r="H324" i="28"/>
  <c r="N324" i="28"/>
  <c r="T324" i="28"/>
  <c r="H325" i="28"/>
  <c r="N325" i="28"/>
  <c r="T325" i="28"/>
  <c r="L326" i="28"/>
  <c r="T326" i="28"/>
  <c r="D225" i="27"/>
  <c r="S339" i="27"/>
  <c r="T339" i="27"/>
  <c r="U339" i="27"/>
  <c r="Z339" i="27"/>
  <c r="AD1" i="26"/>
  <c r="AF1" i="26"/>
  <c r="AD2" i="26"/>
  <c r="AF2" i="26"/>
  <c r="AE4" i="26"/>
  <c r="AG4" i="26"/>
  <c r="AE5" i="26"/>
  <c r="AG5" i="26"/>
  <c r="AE6" i="26"/>
  <c r="AG6" i="26"/>
  <c r="AE7" i="26"/>
  <c r="AG7" i="26"/>
  <c r="AE8" i="26"/>
  <c r="AG8" i="26"/>
  <c r="AE9" i="26"/>
  <c r="AG9" i="26"/>
  <c r="AE10" i="26"/>
  <c r="AG10" i="26"/>
  <c r="AE11" i="26"/>
  <c r="AG11" i="26"/>
  <c r="AE12" i="26"/>
  <c r="AG12" i="26"/>
  <c r="AE13" i="26"/>
  <c r="AG13" i="26"/>
  <c r="AD14" i="26"/>
  <c r="AE14" i="26" s="1"/>
  <c r="AF14" i="26"/>
  <c r="AF16" i="26" s="1"/>
  <c r="AG14" i="26"/>
  <c r="AD16" i="26"/>
  <c r="E32" i="24"/>
  <c r="F32" i="24"/>
  <c r="G32" i="24"/>
  <c r="E34" i="24"/>
  <c r="F34" i="24"/>
  <c r="G34" i="24"/>
  <c r="E79" i="24"/>
  <c r="F79" i="24"/>
  <c r="G79" i="24"/>
  <c r="G87" i="24" s="1"/>
  <c r="E85" i="24"/>
  <c r="E87" i="24" s="1"/>
  <c r="F85" i="24"/>
  <c r="G85" i="24"/>
  <c r="F87" i="24"/>
  <c r="E7" i="21"/>
  <c r="F7" i="21"/>
  <c r="G7" i="21"/>
  <c r="E9" i="21"/>
  <c r="F9" i="21"/>
  <c r="G9" i="21"/>
  <c r="G13" i="21" s="1"/>
  <c r="E11" i="21"/>
  <c r="E13" i="21" s="1"/>
  <c r="F11" i="21"/>
  <c r="G11" i="21"/>
  <c r="F13" i="21"/>
  <c r="F36" i="19"/>
  <c r="G36" i="19"/>
  <c r="H36" i="19"/>
  <c r="I13" i="25"/>
  <c r="J8" i="25"/>
  <c r="E20" i="25"/>
  <c r="F17" i="25"/>
  <c r="F20" i="25" s="1"/>
  <c r="I20" i="25"/>
  <c r="J16" i="25"/>
  <c r="J15" i="25"/>
  <c r="J20" i="25"/>
  <c r="E25" i="25"/>
  <c r="F22" i="25"/>
  <c r="I25" i="25"/>
  <c r="J22" i="25"/>
  <c r="J25" i="25" s="1"/>
  <c r="J12" i="25"/>
  <c r="J11" i="25"/>
  <c r="G13" i="25"/>
  <c r="H9" i="25"/>
  <c r="G25" i="25"/>
  <c r="H22" i="25"/>
  <c r="G20" i="25"/>
  <c r="H15" i="25"/>
  <c r="J19" i="25"/>
  <c r="J17" i="25"/>
  <c r="J18" i="25"/>
  <c r="F12" i="25"/>
  <c r="F11" i="25"/>
  <c r="F10" i="25"/>
  <c r="F9" i="25"/>
  <c r="F8" i="25"/>
  <c r="F13" i="25" s="1"/>
  <c r="C25" i="25"/>
  <c r="D22" i="25"/>
  <c r="C20" i="25"/>
  <c r="D17" i="25" s="1"/>
  <c r="H12" i="25"/>
  <c r="C13" i="25"/>
  <c r="D12" i="25" s="1"/>
  <c r="D10" i="25"/>
  <c r="D23" i="25"/>
  <c r="D24" i="25"/>
  <c r="D11" i="25"/>
  <c r="H23" i="25"/>
  <c r="H25" i="25"/>
  <c r="F24" i="25"/>
  <c r="J10" i="25"/>
  <c r="F19" i="25"/>
  <c r="F23" i="25"/>
  <c r="F25" i="25"/>
  <c r="J9" i="25"/>
  <c r="J13" i="25"/>
  <c r="J23" i="25"/>
  <c r="D9" i="25"/>
  <c r="H24" i="25"/>
  <c r="D25" i="25"/>
  <c r="F18" i="25"/>
  <c r="J24" i="25"/>
  <c r="F15" i="25"/>
  <c r="H16" i="25"/>
  <c r="H8" i="25"/>
  <c r="H13" i="25" s="1"/>
  <c r="F16" i="25"/>
  <c r="H18" i="25"/>
  <c r="H17" i="25"/>
  <c r="H20" i="25"/>
  <c r="H19" i="25"/>
  <c r="D15" i="25"/>
  <c r="H10" i="25"/>
  <c r="H11" i="25"/>
  <c r="D16" i="25" l="1"/>
  <c r="D20" i="25" s="1"/>
  <c r="D18" i="25"/>
  <c r="D19" i="25"/>
  <c r="D8" i="25"/>
  <c r="D13" i="25" s="1"/>
</calcChain>
</file>

<file path=xl/sharedStrings.xml><?xml version="1.0" encoding="utf-8"?>
<sst xmlns="http://schemas.openxmlformats.org/spreadsheetml/2006/main" count="5135" uniqueCount="980">
  <si>
    <t>HEDAING</t>
  </si>
  <si>
    <t>----------------</t>
  </si>
  <si>
    <t>------------------------------------</t>
  </si>
  <si>
    <t>----</t>
  </si>
  <si>
    <t>------------</t>
  </si>
  <si>
    <t>---------</t>
  </si>
  <si>
    <t>-----------------</t>
  </si>
  <si>
    <t>--</t>
  </si>
  <si>
    <t>----------------------</t>
  </si>
  <si>
    <t>--------------------------------</t>
  </si>
  <si>
    <t>National Insuran</t>
  </si>
  <si>
    <t>ce Company Limited</t>
  </si>
  <si>
    <t>DEBENTURE_INVEST</t>
  </si>
  <si>
    <t>MENT_SCHEDULE</t>
  </si>
  <si>
    <t>Statement Betwee</t>
  </si>
  <si>
    <t>n</t>
  </si>
  <si>
    <t>IRDA_CODE</t>
  </si>
  <si>
    <t>CUSTODIAN</t>
  </si>
  <si>
    <t>CO_C</t>
  </si>
  <si>
    <t>SUB_CODE</t>
  </si>
  <si>
    <t>REDP_YEAR</t>
  </si>
  <si>
    <t>SHCILCODE</t>
  </si>
  <si>
    <t>PO</t>
  </si>
  <si>
    <t>PUT_CALL_DATE</t>
  </si>
  <si>
    <t>COMPANY</t>
  </si>
  <si>
    <t>COUPON</t>
  </si>
  <si>
    <t>OP_FACE_VALUE</t>
  </si>
  <si>
    <t>OP_BOOK_VAL_AMORT</t>
  </si>
  <si>
    <t>PUR_FACE_VALUE</t>
  </si>
  <si>
    <t>PUR_BOOK_VALUE</t>
  </si>
  <si>
    <t>SALE_FACE_VALUE</t>
  </si>
  <si>
    <t>SALE_BOOK_VALUE</t>
  </si>
  <si>
    <t>ADJ_FACE_VALUE</t>
  </si>
  <si>
    <t>ADJ_BOOK_VALUE</t>
  </si>
  <si>
    <t>CLOSIN_FACE_VALUE</t>
  </si>
  <si>
    <t>CLOSIN_BOOK_VALUE_BFR_AMORT</t>
  </si>
  <si>
    <t>CLOSIN_BOOK_VALUE_AFT_AMORT</t>
  </si>
  <si>
    <t>BOOK_PRICE</t>
  </si>
  <si>
    <t>MRKT_PRICE</t>
  </si>
  <si>
    <t>PREMIUM</t>
  </si>
  <si>
    <t>AMORTISED_VALUE</t>
  </si>
  <si>
    <t>MKT_VALUE</t>
  </si>
  <si>
    <t>MKT_YIELD</t>
  </si>
  <si>
    <t>NIC</t>
  </si>
  <si>
    <t>E-50</t>
  </si>
  <si>
    <t>DE</t>
  </si>
  <si>
    <t>N</t>
  </si>
  <si>
    <t>Export-Import Bank of India</t>
  </si>
  <si>
    <t>EXIM53</t>
  </si>
  <si>
    <t>SHCIL</t>
  </si>
  <si>
    <t>I-14</t>
  </si>
  <si>
    <t>ICICI Bank Ltd</t>
  </si>
  <si>
    <t>IFCI55</t>
  </si>
  <si>
    <t>Industrial Financial Corporation ofIndia Ltd</t>
  </si>
  <si>
    <t>IFCI64</t>
  </si>
  <si>
    <t>IFCI66</t>
  </si>
  <si>
    <t>IFCIGV</t>
  </si>
  <si>
    <t>W-00</t>
  </si>
  <si>
    <t>WBFC55</t>
  </si>
  <si>
    <t>West Bengal Financial Corporation</t>
  </si>
  <si>
    <t>N-12</t>
  </si>
  <si>
    <t>ABAN59</t>
  </si>
  <si>
    <t>IDBI80</t>
  </si>
  <si>
    <t>Industrial Development Bank Of India</t>
  </si>
  <si>
    <t>IFCIGW</t>
  </si>
  <si>
    <t>IFCIGX</t>
  </si>
  <si>
    <t>IFCI67</t>
  </si>
  <si>
    <t>IFCI58</t>
  </si>
  <si>
    <t>IFCIHB</t>
  </si>
  <si>
    <t>ICIC77</t>
  </si>
  <si>
    <t>H131-01</t>
  </si>
  <si>
    <t>HURD71</t>
  </si>
  <si>
    <t>P/C</t>
  </si>
  <si>
    <t>H131-02</t>
  </si>
  <si>
    <t>HURDLW</t>
  </si>
  <si>
    <t>Housing Development Finance Corporation Ltd</t>
  </si>
  <si>
    <t>H124-14</t>
  </si>
  <si>
    <t>H124-16</t>
  </si>
  <si>
    <t>H124-18</t>
  </si>
  <si>
    <t>H124-20</t>
  </si>
  <si>
    <t>I147-12</t>
  </si>
  <si>
    <t>ICICI HOME FINANCE CO. LTD</t>
  </si>
  <si>
    <t>L-030-11</t>
  </si>
  <si>
    <t>LIC Housing Finance Ltd</t>
  </si>
  <si>
    <t>L-030-10</t>
  </si>
  <si>
    <t>L-030-09</t>
  </si>
  <si>
    <t>L-030-08</t>
  </si>
  <si>
    <t>L-030-07</t>
  </si>
  <si>
    <t>L-030-06</t>
  </si>
  <si>
    <t>L-030-05</t>
  </si>
  <si>
    <t>H124-21</t>
  </si>
  <si>
    <t>H124-19</t>
  </si>
  <si>
    <t>H124-17</t>
  </si>
  <si>
    <t>H124-15</t>
  </si>
  <si>
    <t>H124-13</t>
  </si>
  <si>
    <t>H124-12</t>
  </si>
  <si>
    <t>P066-36</t>
  </si>
  <si>
    <t>POWER GRID CORPORATION OF INDIA LTD</t>
  </si>
  <si>
    <t>P066-37</t>
  </si>
  <si>
    <t>POWER FINANCE CORPORATION LTD.</t>
  </si>
  <si>
    <t>P357-11</t>
  </si>
  <si>
    <t>P357-13</t>
  </si>
  <si>
    <t>P357-15</t>
  </si>
  <si>
    <t>P357-17</t>
  </si>
  <si>
    <t>R-135-04</t>
  </si>
  <si>
    <t>RURAGW</t>
  </si>
  <si>
    <t>Rural Electrification Corpn Ltd.</t>
  </si>
  <si>
    <t>R135-16</t>
  </si>
  <si>
    <t>R135-15</t>
  </si>
  <si>
    <t>R135-14</t>
  </si>
  <si>
    <t>R135-13</t>
  </si>
  <si>
    <t>R-135-11</t>
  </si>
  <si>
    <t>R-135-10</t>
  </si>
  <si>
    <t>R-135-09</t>
  </si>
  <si>
    <t>R-135-08</t>
  </si>
  <si>
    <t>R-135-07</t>
  </si>
  <si>
    <t>PH</t>
  </si>
  <si>
    <t>Madhya Pradesh State ElectricityBoard</t>
  </si>
  <si>
    <t>R135-18</t>
  </si>
  <si>
    <t>R135-17</t>
  </si>
  <si>
    <t>R 8%REC01</t>
  </si>
  <si>
    <t>P357-16</t>
  </si>
  <si>
    <t>P357-14</t>
  </si>
  <si>
    <t>P066-03-12</t>
  </si>
  <si>
    <t>P066-03-11</t>
  </si>
  <si>
    <t>P066-03-10</t>
  </si>
  <si>
    <t>P066-03-09</t>
  </si>
  <si>
    <t>P066-03-08</t>
  </si>
  <si>
    <t>P066-03-07</t>
  </si>
  <si>
    <t>P066-03-06</t>
  </si>
  <si>
    <t>P066-03-05</t>
  </si>
  <si>
    <t>P066-33</t>
  </si>
  <si>
    <t>P066-32</t>
  </si>
  <si>
    <t>P066-31</t>
  </si>
  <si>
    <t>P066-30</t>
  </si>
  <si>
    <t>P066-29</t>
  </si>
  <si>
    <t>P066-28</t>
  </si>
  <si>
    <t>P066-27</t>
  </si>
  <si>
    <t>P066-26</t>
  </si>
  <si>
    <t>P066-25</t>
  </si>
  <si>
    <t>P066-24</t>
  </si>
  <si>
    <t>P066-23</t>
  </si>
  <si>
    <t>P066-22</t>
  </si>
  <si>
    <t>P066-21</t>
  </si>
  <si>
    <t>P066-20</t>
  </si>
  <si>
    <t>P066-19</t>
  </si>
  <si>
    <t>P066-17</t>
  </si>
  <si>
    <t>P066-15</t>
  </si>
  <si>
    <t>POGRFS</t>
  </si>
  <si>
    <t>P066-14</t>
  </si>
  <si>
    <t>POGRFR</t>
  </si>
  <si>
    <t>P066-13</t>
  </si>
  <si>
    <t>POGRFQ</t>
  </si>
  <si>
    <t>P066-12</t>
  </si>
  <si>
    <t>POGRFP</t>
  </si>
  <si>
    <t>P066-11</t>
  </si>
  <si>
    <t>POGRFO</t>
  </si>
  <si>
    <t>P066-10</t>
  </si>
  <si>
    <t>POGRFN</t>
  </si>
  <si>
    <t>P066-02-11</t>
  </si>
  <si>
    <t>P066-02-10</t>
  </si>
  <si>
    <t>P066-02-09</t>
  </si>
  <si>
    <t>P066-02-08</t>
  </si>
  <si>
    <t>P066-02-07</t>
  </si>
  <si>
    <t>P066-35</t>
  </si>
  <si>
    <t>P066-01</t>
  </si>
  <si>
    <t>POGR59</t>
  </si>
  <si>
    <t>P-066-09</t>
  </si>
  <si>
    <t>POGRFM</t>
  </si>
  <si>
    <t>N-141-06</t>
  </si>
  <si>
    <t>National Thermal Power Corporation Ltd</t>
  </si>
  <si>
    <t>N-141-01-5</t>
  </si>
  <si>
    <t>NTHEG06</t>
  </si>
  <si>
    <t>N-141-01-4</t>
  </si>
  <si>
    <t>NTHEG05</t>
  </si>
  <si>
    <t>N-141-01-3</t>
  </si>
  <si>
    <t>AL</t>
  </si>
  <si>
    <t>M019-07</t>
  </si>
  <si>
    <t>MKVD68</t>
  </si>
  <si>
    <t>M-013-01</t>
  </si>
  <si>
    <t>I211-17</t>
  </si>
  <si>
    <t>Indian Railway FinanceCorporation Limited</t>
  </si>
  <si>
    <t>I211-16</t>
  </si>
  <si>
    <t>I211-15</t>
  </si>
  <si>
    <t>I211-14</t>
  </si>
  <si>
    <t>I211-13</t>
  </si>
  <si>
    <t>IRLYMR</t>
  </si>
  <si>
    <t>I211-12</t>
  </si>
  <si>
    <t>IRLYFV</t>
  </si>
  <si>
    <t>I211-11</t>
  </si>
  <si>
    <t>IRLYGV</t>
  </si>
  <si>
    <t>I211-02-9</t>
  </si>
  <si>
    <t>IRLYH7</t>
  </si>
  <si>
    <t>I211-02-8</t>
  </si>
  <si>
    <t>IRLYH6</t>
  </si>
  <si>
    <t>I211-02-7</t>
  </si>
  <si>
    <t>IRLYH5</t>
  </si>
  <si>
    <t>P</t>
  </si>
  <si>
    <t>I211-02-12</t>
  </si>
  <si>
    <t>IRLYI1</t>
  </si>
  <si>
    <t>I211-02-11</t>
  </si>
  <si>
    <t>IRLYH9</t>
  </si>
  <si>
    <t>I211-02-10</t>
  </si>
  <si>
    <t>IRLYH8</t>
  </si>
  <si>
    <t>I-179-11</t>
  </si>
  <si>
    <t>I-179-10</t>
  </si>
  <si>
    <t>I-179-09</t>
  </si>
  <si>
    <t>I-179-07</t>
  </si>
  <si>
    <t>1211-18</t>
  </si>
  <si>
    <t>P066-34</t>
  </si>
  <si>
    <t>P357-12</t>
  </si>
  <si>
    <t>P357-10</t>
  </si>
  <si>
    <t>P357-09</t>
  </si>
  <si>
    <t>9.85TC2019</t>
  </si>
  <si>
    <t>Tata Communications Ltd.</t>
  </si>
  <si>
    <t>I-064-06</t>
  </si>
  <si>
    <t>I-064-08</t>
  </si>
  <si>
    <t>I-064-07</t>
  </si>
  <si>
    <t>I-064-05</t>
  </si>
  <si>
    <t>I-064-04</t>
  </si>
  <si>
    <t>I-211-07</t>
  </si>
  <si>
    <t>IRLYF9</t>
  </si>
  <si>
    <t>I-146-15</t>
  </si>
  <si>
    <t>IDBI Ltd</t>
  </si>
  <si>
    <t>N-127-01</t>
  </si>
  <si>
    <t>N-127-02</t>
  </si>
  <si>
    <t>L-010-02</t>
  </si>
  <si>
    <t>Larsen &amp; Toubro Ltd</t>
  </si>
  <si>
    <t>L-010-03</t>
  </si>
  <si>
    <t>T-032-15</t>
  </si>
  <si>
    <t>Tata Steel Ltd</t>
  </si>
  <si>
    <t>xis2019</t>
  </si>
  <si>
    <t>Axis Bank Ltd.</t>
  </si>
  <si>
    <t>CICIBK2019</t>
  </si>
  <si>
    <t>IHCL</t>
  </si>
  <si>
    <t>IHOT44</t>
  </si>
  <si>
    <t>Indian Hotels Co Ltd</t>
  </si>
  <si>
    <t>I-145-07</t>
  </si>
  <si>
    <t>IFCIHP</t>
  </si>
  <si>
    <t>IFCI Ltd</t>
  </si>
  <si>
    <t>I-145-11</t>
  </si>
  <si>
    <t>IFCIHV</t>
  </si>
  <si>
    <t>I-145-16</t>
  </si>
  <si>
    <t>IFCIMF</t>
  </si>
  <si>
    <t>I146-08</t>
  </si>
  <si>
    <t>IDBA19</t>
  </si>
  <si>
    <t>I146-07</t>
  </si>
  <si>
    <t>IDBIHW</t>
  </si>
  <si>
    <t>I146-06</t>
  </si>
  <si>
    <t>IDBIFE</t>
  </si>
  <si>
    <t>I005-01-12</t>
  </si>
  <si>
    <t>IOIC68</t>
  </si>
  <si>
    <t>Indian Oil Corporation Ltd</t>
  </si>
  <si>
    <t>I005-01-11</t>
  </si>
  <si>
    <t>IOIC67</t>
  </si>
  <si>
    <t>I005-01-10</t>
  </si>
  <si>
    <t>IOIC66</t>
  </si>
  <si>
    <t>I-146-05</t>
  </si>
  <si>
    <t>IDBSL4</t>
  </si>
  <si>
    <t>U079-02</t>
  </si>
  <si>
    <t>UCBA54</t>
  </si>
  <si>
    <t>UCO Bank</t>
  </si>
  <si>
    <t>U-080-02</t>
  </si>
  <si>
    <t>United Bank of India</t>
  </si>
  <si>
    <t>I-145-13</t>
  </si>
  <si>
    <t>IFCIMJ</t>
  </si>
  <si>
    <t>I-145-09</t>
  </si>
  <si>
    <t>IFCSK5</t>
  </si>
  <si>
    <t>I-005-01-9</t>
  </si>
  <si>
    <t>IOIC65</t>
  </si>
  <si>
    <t>I-005-01-7</t>
  </si>
  <si>
    <t>IOIC63</t>
  </si>
  <si>
    <t>I-005-01-8</t>
  </si>
  <si>
    <t>IOIC64</t>
  </si>
  <si>
    <t>T138-01</t>
  </si>
  <si>
    <t>TUNG21</t>
  </si>
  <si>
    <t>Tungabhadra Industries Ltd</t>
  </si>
  <si>
    <t>T162-01</t>
  </si>
  <si>
    <t>TDAV23</t>
  </si>
  <si>
    <t>Tata Construction &amp; Project Ltd</t>
  </si>
  <si>
    <t>T162-02</t>
  </si>
  <si>
    <t>TDAV24</t>
  </si>
  <si>
    <t>V-062-03</t>
  </si>
  <si>
    <t>VINTD2</t>
  </si>
  <si>
    <t>Videocon International Ltd</t>
  </si>
  <si>
    <t>V011-01</t>
  </si>
  <si>
    <t>JKINA6</t>
  </si>
  <si>
    <t>VikrantTyres Limited</t>
  </si>
  <si>
    <t>V063-04</t>
  </si>
  <si>
    <t>Videocon Appliances Ltd</t>
  </si>
  <si>
    <t>T052-01</t>
  </si>
  <si>
    <t>TMIL22</t>
  </si>
  <si>
    <t>Tata Mills Ltd.</t>
  </si>
  <si>
    <t>M/130/01</t>
  </si>
  <si>
    <t>MINV21</t>
  </si>
  <si>
    <t>Minerva Mills Ltd</t>
  </si>
  <si>
    <t>M031-01</t>
  </si>
  <si>
    <t>META22</t>
  </si>
  <si>
    <t>Metal Box India Ltd</t>
  </si>
  <si>
    <t>M031-02</t>
  </si>
  <si>
    <t>META21</t>
  </si>
  <si>
    <t>M032-01</t>
  </si>
  <si>
    <t>MOIL21</t>
  </si>
  <si>
    <t>Modi Industries Ltd</t>
  </si>
  <si>
    <t>M050-01</t>
  </si>
  <si>
    <t>MACM24</t>
  </si>
  <si>
    <t>Machinery Mnufacturing Corporation</t>
  </si>
  <si>
    <t>M050-02</t>
  </si>
  <si>
    <t>M109-01</t>
  </si>
  <si>
    <t>Mcleod &amp; Company Ltd</t>
  </si>
  <si>
    <t>N-003-01</t>
  </si>
  <si>
    <t>NCOR21</t>
  </si>
  <si>
    <t>Nicco Corporation Ltd</t>
  </si>
  <si>
    <t>N-028-01</t>
  </si>
  <si>
    <t>NAIH21</t>
  </si>
  <si>
    <t>Naihati Jute Company Mills ltd</t>
  </si>
  <si>
    <t>N036-01</t>
  </si>
  <si>
    <t>NASK21</t>
  </si>
  <si>
    <t>Naskarpara Jute Mills Company Limited</t>
  </si>
  <si>
    <t>N114-01</t>
  </si>
  <si>
    <t>NUTA21</t>
  </si>
  <si>
    <t>Nutan Mills</t>
  </si>
  <si>
    <t>N114-02</t>
  </si>
  <si>
    <t>NUTA22</t>
  </si>
  <si>
    <t>O-048-01</t>
  </si>
  <si>
    <t>ORPO51</t>
  </si>
  <si>
    <t>Orissa Polyfibres Ltd</t>
  </si>
  <si>
    <t>P-020-01</t>
  </si>
  <si>
    <t>PENP22</t>
  </si>
  <si>
    <t>Pentafour Products Ltd</t>
  </si>
  <si>
    <t>P085-01</t>
  </si>
  <si>
    <t>POIN24</t>
  </si>
  <si>
    <t>Poysha Industrial Company Ltd</t>
  </si>
  <si>
    <t>P086-01</t>
  </si>
  <si>
    <t>PRAG22</t>
  </si>
  <si>
    <t>Prag Bosimi SyntheticsLtd.</t>
  </si>
  <si>
    <t>P115-01</t>
  </si>
  <si>
    <t>PUWI21</t>
  </si>
  <si>
    <t>Punjab Wireless Systems Ltd.</t>
  </si>
  <si>
    <t>P133-01</t>
  </si>
  <si>
    <t>PANB21</t>
  </si>
  <si>
    <t>Punjab Anand Batteries Ltd.</t>
  </si>
  <si>
    <t>P169-01</t>
  </si>
  <si>
    <t>PREF25</t>
  </si>
  <si>
    <t>Precision Fastners Ltd (Wound-up)</t>
  </si>
  <si>
    <t>R-032-01</t>
  </si>
  <si>
    <t>REPL Engineering Ltd</t>
  </si>
  <si>
    <t>R011-01</t>
  </si>
  <si>
    <t>Raipur Manufacturing Company Ltd</t>
  </si>
  <si>
    <t>R049-01</t>
  </si>
  <si>
    <t>RATU31</t>
  </si>
  <si>
    <t>Rajinder Steels Ltd</t>
  </si>
  <si>
    <t>R067-01</t>
  </si>
  <si>
    <t>RATH26</t>
  </si>
  <si>
    <t>Rathi Alloys &amp; Steel Ltd (Winded)</t>
  </si>
  <si>
    <t>R078-01</t>
  </si>
  <si>
    <t>REMI21</t>
  </si>
  <si>
    <t>Remington Rand of India Ltd</t>
  </si>
  <si>
    <t>J083-02</t>
  </si>
  <si>
    <t>JAYV24</t>
  </si>
  <si>
    <t>Jayant Vitamins Ltd</t>
  </si>
  <si>
    <t>J026-01</t>
  </si>
  <si>
    <t>JKUU31</t>
  </si>
  <si>
    <t>JK Udaypur Udyog Ltd.</t>
  </si>
  <si>
    <t>I270-01</t>
  </si>
  <si>
    <t>IRID21</t>
  </si>
  <si>
    <t>Iridium India Limited</t>
  </si>
  <si>
    <t>H061-04</t>
  </si>
  <si>
    <t>Malanpur Steel Ltd</t>
  </si>
  <si>
    <t>G047-05</t>
  </si>
  <si>
    <t>GARN38</t>
  </si>
  <si>
    <t>Garware Nylons Ltd</t>
  </si>
  <si>
    <t>DCM Ltd</t>
  </si>
  <si>
    <t>D008-01</t>
  </si>
  <si>
    <t>Duncans Industries Ltd</t>
  </si>
  <si>
    <t>C078-01</t>
  </si>
  <si>
    <t>CIMM21</t>
  </si>
  <si>
    <t>Cimmico Birla Limited</t>
  </si>
  <si>
    <t>A012-01</t>
  </si>
  <si>
    <t>Atash Industries India Ltd.</t>
  </si>
  <si>
    <t>A-036-04</t>
  </si>
  <si>
    <t>AHMA51</t>
  </si>
  <si>
    <t>A-036-03</t>
  </si>
  <si>
    <t>AHMA52</t>
  </si>
  <si>
    <t>A-036-02</t>
  </si>
  <si>
    <t>AHMA22</t>
  </si>
  <si>
    <t>A-036-01</t>
  </si>
  <si>
    <t>AHMA23</t>
  </si>
  <si>
    <t>U034-01</t>
  </si>
  <si>
    <t>USIS21</t>
  </si>
  <si>
    <t>Usha Ispat Ltd</t>
  </si>
  <si>
    <t>S131-01</t>
  </si>
  <si>
    <t>SAUR39</t>
  </si>
  <si>
    <t>Saurashtra Cement Ltd</t>
  </si>
  <si>
    <t>S038-01</t>
  </si>
  <si>
    <t>Synthetics &amp; Chemicals Ltd</t>
  </si>
  <si>
    <t>S011-01</t>
  </si>
  <si>
    <t>Shree Synthetics Ltd</t>
  </si>
  <si>
    <t>M016-01</t>
  </si>
  <si>
    <t>Mysore Kirloskar Ltd</t>
  </si>
  <si>
    <t>R131-01</t>
  </si>
  <si>
    <t>RAJK21</t>
  </si>
  <si>
    <t>Rajkamal Synthetics Ltd</t>
  </si>
  <si>
    <t>S-029-03</t>
  </si>
  <si>
    <t>SVC Suprechem Ltd</t>
  </si>
  <si>
    <t>S-029-04</t>
  </si>
  <si>
    <t>S-044-01</t>
  </si>
  <si>
    <t>SINV31</t>
  </si>
  <si>
    <t>SIV Industries Ltd</t>
  </si>
  <si>
    <t>S-044-03</t>
  </si>
  <si>
    <t>SINV38</t>
  </si>
  <si>
    <t>S-044-04</t>
  </si>
  <si>
    <t>S-305-09</t>
  </si>
  <si>
    <t>S038-02</t>
  </si>
  <si>
    <t>SYNT22</t>
  </si>
  <si>
    <t>S044-05</t>
  </si>
  <si>
    <t>SINV33</t>
  </si>
  <si>
    <t>S050-01</t>
  </si>
  <si>
    <t>SSWC21</t>
  </si>
  <si>
    <t>Solapur Spinning andWeaving Ltd</t>
  </si>
  <si>
    <t>S111-01</t>
  </si>
  <si>
    <t>SMAI21</t>
  </si>
  <si>
    <t>SLM Maneklal Industries Ltd.</t>
  </si>
  <si>
    <t>S131-02</t>
  </si>
  <si>
    <t>SAUR40</t>
  </si>
  <si>
    <t>S138-01</t>
  </si>
  <si>
    <t>Secals Ltd</t>
  </si>
  <si>
    <t>S159-01</t>
  </si>
  <si>
    <t>SAMI24</t>
  </si>
  <si>
    <t>Shri Ambica Mills Ltd</t>
  </si>
  <si>
    <t>M-296-01</t>
  </si>
  <si>
    <t>MSTE22</t>
  </si>
  <si>
    <t>Malvika Steel Ltd.</t>
  </si>
  <si>
    <t>S174-01</t>
  </si>
  <si>
    <t>Shree Vallabh Glass &amp; Works Ltd.</t>
  </si>
  <si>
    <t>S187-01</t>
  </si>
  <si>
    <t>Sun Earth Ceramics Ltd.</t>
  </si>
  <si>
    <t>S431-01</t>
  </si>
  <si>
    <t>Shrishma Fine Chemicals (Karnataka) Ltd</t>
  </si>
  <si>
    <t>A031-02</t>
  </si>
  <si>
    <t>Ashima Diacot Ltd.,</t>
  </si>
  <si>
    <t>A031-03</t>
  </si>
  <si>
    <t>A031-04</t>
  </si>
  <si>
    <t>A091-01</t>
  </si>
  <si>
    <t>ALRE25</t>
  </si>
  <si>
    <t>Allied Resins &amp; Chemicals Ltd.</t>
  </si>
  <si>
    <t>A141-01</t>
  </si>
  <si>
    <t>ARUN21</t>
  </si>
  <si>
    <t>Aruna Mills Ltd.</t>
  </si>
  <si>
    <t>A431-01</t>
  </si>
  <si>
    <t>ATUP34</t>
  </si>
  <si>
    <t>ATV Projects Ltd.,</t>
  </si>
  <si>
    <t>A431-02</t>
  </si>
  <si>
    <t>ATUP22</t>
  </si>
  <si>
    <t>B008-01</t>
  </si>
  <si>
    <t>Bowreah Cotton MillsCompany Limited</t>
  </si>
  <si>
    <t>B012-01</t>
  </si>
  <si>
    <t>BIRD21</t>
  </si>
  <si>
    <t>Bird and Company</t>
  </si>
  <si>
    <t>B104-01</t>
  </si>
  <si>
    <t>B253-01</t>
  </si>
  <si>
    <t>BELV21</t>
  </si>
  <si>
    <t>Belvedere Estate</t>
  </si>
  <si>
    <t>D008-03</t>
  </si>
  <si>
    <t>D009-03</t>
  </si>
  <si>
    <t>DCM Shriram Consolidated Ltd</t>
  </si>
  <si>
    <t>D014-02</t>
  </si>
  <si>
    <t>D039-01</t>
  </si>
  <si>
    <t>Dewan Rubber Industries Ltd</t>
  </si>
  <si>
    <t>D039-02</t>
  </si>
  <si>
    <t>E053-01</t>
  </si>
  <si>
    <t>EMTE21</t>
  </si>
  <si>
    <t>Emtex Industries (India) Ltd</t>
  </si>
  <si>
    <t>E084-02</t>
  </si>
  <si>
    <t>EICL23</t>
  </si>
  <si>
    <t>E08401</t>
  </si>
  <si>
    <t>EICL24</t>
  </si>
  <si>
    <t>E085-01</t>
  </si>
  <si>
    <t>East India Coal Ltd.</t>
  </si>
  <si>
    <t>G047-01</t>
  </si>
  <si>
    <t>G047-02</t>
  </si>
  <si>
    <t>G047-04</t>
  </si>
  <si>
    <t>GARN21</t>
  </si>
  <si>
    <t>H096-02</t>
  </si>
  <si>
    <t>HDFB61</t>
  </si>
  <si>
    <t>HDFC BANK LIMITED</t>
  </si>
  <si>
    <t>H132-01</t>
  </si>
  <si>
    <t>HICO23</t>
  </si>
  <si>
    <t>Hico Products Ltd</t>
  </si>
  <si>
    <t>I106-01</t>
  </si>
  <si>
    <t>INCA35</t>
  </si>
  <si>
    <t>Incab Industries Ltd</t>
  </si>
  <si>
    <t>I106-03</t>
  </si>
  <si>
    <t>I106-04</t>
  </si>
  <si>
    <t>J-026-01</t>
  </si>
  <si>
    <t>JKUU30</t>
  </si>
  <si>
    <t>J-083-01</t>
  </si>
  <si>
    <t>K-006-01</t>
  </si>
  <si>
    <t>KINN21</t>
  </si>
  <si>
    <t>Kinnison Jute</t>
  </si>
  <si>
    <t>K-181-01</t>
  </si>
  <si>
    <t>Karnataka Ball Bearing Ltd.</t>
  </si>
  <si>
    <t>L-029-01</t>
  </si>
  <si>
    <t>LAXM21</t>
  </si>
  <si>
    <t>Lashmi Stearch Ltd.</t>
  </si>
  <si>
    <t>A-118-01</t>
  </si>
  <si>
    <t>ANDE21</t>
  </si>
  <si>
    <t>Anderson Wright</t>
  </si>
  <si>
    <t>L005-02</t>
  </si>
  <si>
    <t>LG Hotline CPT Ltd.</t>
  </si>
  <si>
    <t>M-021-01</t>
  </si>
  <si>
    <t>MSTL21</t>
  </si>
  <si>
    <t>Mardia Steel Ltd</t>
  </si>
  <si>
    <t>M-078-01</t>
  </si>
  <si>
    <t>MAMI21</t>
  </si>
  <si>
    <t>Mahindra Mills Ltd.</t>
  </si>
  <si>
    <t>FV</t>
  </si>
  <si>
    <t>BV</t>
  </si>
  <si>
    <t>Sl. No.</t>
  </si>
  <si>
    <t>Date of Maturity</t>
  </si>
  <si>
    <t>20090401 and 201</t>
  </si>
  <si>
    <t>I-179-12</t>
  </si>
  <si>
    <t>N-141-07</t>
  </si>
  <si>
    <t>P357-18</t>
  </si>
  <si>
    <t>P357-20</t>
  </si>
  <si>
    <t>P357-22</t>
  </si>
  <si>
    <t>P357-21</t>
  </si>
  <si>
    <t>ECL2019</t>
  </si>
  <si>
    <t>EC2019</t>
  </si>
  <si>
    <t>IRFC2020</t>
  </si>
  <si>
    <t>P357-19</t>
  </si>
  <si>
    <t>Britannia Industries Ltd</t>
  </si>
  <si>
    <t>ritan2013</t>
  </si>
  <si>
    <t>Name of Instrument</t>
  </si>
  <si>
    <t>Amount (Rs.)</t>
  </si>
  <si>
    <t>TOTAL</t>
  </si>
  <si>
    <t>P/C DATE</t>
  </si>
  <si>
    <t>12% I.Govt 2011</t>
  </si>
  <si>
    <t>10.95% I.Govt 2011</t>
  </si>
  <si>
    <t>8% I.Govt 2011</t>
  </si>
  <si>
    <t>6.10% UTI BOND 2011</t>
  </si>
  <si>
    <t>Coupon     %</t>
  </si>
  <si>
    <t>MV</t>
  </si>
  <si>
    <t>CHECK</t>
  </si>
  <si>
    <t>FORM NL-29</t>
  </si>
  <si>
    <t>Detail Regarding Debt Securities</t>
  </si>
  <si>
    <t>Insurer</t>
  </si>
  <si>
    <t>National Insurance Co. Ltd.</t>
  </si>
  <si>
    <t>Date</t>
  </si>
  <si>
    <t>Rs. in Lakhs</t>
  </si>
  <si>
    <t>Market Value</t>
  </si>
  <si>
    <t>Book Value</t>
  </si>
  <si>
    <t>% of total for this class</t>
  </si>
  <si>
    <t>AAA rated</t>
  </si>
  <si>
    <t>AA or better</t>
  </si>
  <si>
    <t>Rated below AA but above A</t>
  </si>
  <si>
    <t>Rated below A but above B</t>
  </si>
  <si>
    <t>Any Other</t>
  </si>
  <si>
    <t>TOATAL</t>
  </si>
  <si>
    <t>Up to 1 year</t>
  </si>
  <si>
    <t>More than 1 year and up to 3 years</t>
  </si>
  <si>
    <t>More than 3 year and up to 7 years</t>
  </si>
  <si>
    <t>More than 7 year and up to 10 years</t>
  </si>
  <si>
    <t>Above 10 years</t>
  </si>
  <si>
    <t>Break down by type of the issuer</t>
  </si>
  <si>
    <t>a. Central Government</t>
  </si>
  <si>
    <t>b. State Governemnt</t>
  </si>
  <si>
    <t>c. Corporate Securities</t>
  </si>
  <si>
    <t>RATING</t>
  </si>
  <si>
    <t>AAA</t>
  </si>
  <si>
    <t>NOT FOUND</t>
  </si>
  <si>
    <t>AA+</t>
  </si>
  <si>
    <t>BBB+</t>
  </si>
  <si>
    <t>AA</t>
  </si>
  <si>
    <t>AA-</t>
  </si>
  <si>
    <t>BBB</t>
  </si>
  <si>
    <t>A+</t>
  </si>
  <si>
    <t>BB</t>
  </si>
  <si>
    <t>D(Ind)</t>
  </si>
  <si>
    <t>Break Down by Residual Maturity</t>
  </si>
  <si>
    <t>Break down by Credit Rating</t>
  </si>
  <si>
    <t>Maharashtra Krishna ValleyDevelopment Corpor</t>
  </si>
  <si>
    <t>National Bank for Agriculture&amp; Rural Develop</t>
  </si>
  <si>
    <t>Housing &amp; Urban DevelopmentCorporation Limit</t>
  </si>
  <si>
    <t>L-030-12</t>
  </si>
  <si>
    <t>HDFC 2020</t>
  </si>
  <si>
    <t>DFC2020</t>
  </si>
  <si>
    <t>8.9L</t>
  </si>
  <si>
    <t>CHF2020</t>
  </si>
  <si>
    <t>DFC2013</t>
  </si>
  <si>
    <t>DFC2014</t>
  </si>
  <si>
    <t>DFC2016</t>
  </si>
  <si>
    <t>DFC2021</t>
  </si>
  <si>
    <t>9%LI</t>
  </si>
  <si>
    <t>HFL2020</t>
  </si>
  <si>
    <t>LICHFL 20</t>
  </si>
  <si>
    <t>dfc2020</t>
  </si>
  <si>
    <t>dfc2015</t>
  </si>
  <si>
    <t>DFC2015</t>
  </si>
  <si>
    <t>Infrastructure Development Finance Company L</t>
  </si>
  <si>
    <t>P066-38</t>
  </si>
  <si>
    <t>P066-40</t>
  </si>
  <si>
    <t>P066-42</t>
  </si>
  <si>
    <t>N-141-08</t>
  </si>
  <si>
    <t>P066-41</t>
  </si>
  <si>
    <t>P066-39</t>
  </si>
  <si>
    <t>RFC2020</t>
  </si>
  <si>
    <t>FC2020</t>
  </si>
  <si>
    <t>EC2020</t>
  </si>
  <si>
    <t>899P</t>
  </si>
  <si>
    <t>C2021</t>
  </si>
  <si>
    <t>dfc2025</t>
  </si>
  <si>
    <t>DFC2025</t>
  </si>
  <si>
    <t>I-064-10</t>
  </si>
  <si>
    <t>I-064-09</t>
  </si>
  <si>
    <t>XIM2014</t>
  </si>
  <si>
    <t>XIM2021</t>
  </si>
  <si>
    <t>8.9E</t>
  </si>
  <si>
    <t>IM2016</t>
  </si>
  <si>
    <t>DRRL-2014</t>
  </si>
  <si>
    <t>Dr Reddys Laboratories Ltd</t>
  </si>
  <si>
    <t>ATASON2020</t>
  </si>
  <si>
    <t>Tata Sons Ltd</t>
  </si>
  <si>
    <t>atason2016</t>
  </si>
  <si>
    <t>ATASON2016</t>
  </si>
  <si>
    <t>ATASONS20</t>
  </si>
  <si>
    <t>SMHPCL</t>
  </si>
  <si>
    <t>SHREE MAHESHWAR HYDEL POWER CORPN.</t>
  </si>
  <si>
    <t>MATURITY PROFILE OF DEBENTURE FOR THE FY 2011-12</t>
  </si>
  <si>
    <t>Y</t>
  </si>
  <si>
    <t>MATURITY PROFILE OF ST. GOVT. SECURITIES FOR THE FY 2011-2012</t>
  </si>
  <si>
    <t>8.00% Rajasthan SDL 2012</t>
  </si>
  <si>
    <t>8.37% Kerala SDL 2011</t>
  </si>
  <si>
    <t>9.45% Madhya Pradesh SDL 2011</t>
  </si>
  <si>
    <t>9.45% Gujarat SDL 2011</t>
  </si>
  <si>
    <t>10.35% Jharkhand SDL 2011</t>
  </si>
  <si>
    <t>10.35% Meghalaya SDL 2011</t>
  </si>
  <si>
    <t>10.35% Himachal Pradesh SDL 2011</t>
  </si>
  <si>
    <t>10.35% Assam SDL 2011</t>
  </si>
  <si>
    <t>10.35% Andhra Pradesh SDL 2011</t>
  </si>
  <si>
    <t>12.00% Kerala SDL 2011</t>
  </si>
  <si>
    <t>12.00% Goa SDL 2011</t>
  </si>
  <si>
    <t>12.00% Andhra Pradesh SDL 2011</t>
  </si>
  <si>
    <t>9.45% Nagaland SDL 2011</t>
  </si>
  <si>
    <t>9.45% Manipur SDL 2011</t>
  </si>
  <si>
    <t>9.45% Goa SDL 2011</t>
  </si>
  <si>
    <t>10.35% Tamilnadu SDL 2011</t>
  </si>
  <si>
    <t>9.45% Uttar Pradesh SDL 2011</t>
  </si>
  <si>
    <t>9.45% Sikkim SDL 2011</t>
  </si>
  <si>
    <t>9.45% Rajasthan SDL 2011</t>
  </si>
  <si>
    <t>9.45% Orissa SDL 2011</t>
  </si>
  <si>
    <t>9.45% Meghalaya SDL 2011</t>
  </si>
  <si>
    <t>9.45% Himachal Pradesh SDL 2011</t>
  </si>
  <si>
    <t>9.45% Haryana SDL 2011</t>
  </si>
  <si>
    <t>9.45% Bihar SDL 2011</t>
  </si>
  <si>
    <t>9.45% Assam SDL 2011</t>
  </si>
  <si>
    <t>9.45% Arunachal Pradesh SDL 2011</t>
  </si>
  <si>
    <t>9.45% Andhra Pradesh SDL 2011</t>
  </si>
  <si>
    <t>9.72% West Bengal SDL 2011</t>
  </si>
  <si>
    <t>10.35% Uttar Predesh SDL 2011</t>
  </si>
  <si>
    <t>10.35% Nagaland SDL 2011</t>
  </si>
  <si>
    <t>10.35% West Bengal SDL 2011</t>
  </si>
  <si>
    <t>10.35% Haryana SDL 2011</t>
  </si>
  <si>
    <t>10.35% Gujarat SDL 2011</t>
  </si>
  <si>
    <t>10.35% Goa SDL 2011</t>
  </si>
  <si>
    <t>12.00% West Bengal SDL 2011</t>
  </si>
  <si>
    <t>12.00% Uttar Pradesh SDL 2011</t>
  </si>
  <si>
    <t>12.00% Tripura SDL 2011</t>
  </si>
  <si>
    <t>12.00% Tamilnadu SDL 2011</t>
  </si>
  <si>
    <t>12.00% Sikkim SDL 2011</t>
  </si>
  <si>
    <t>12.00% Nagaland SDL 2011</t>
  </si>
  <si>
    <t>12.00% Meghalaya SDL 2011</t>
  </si>
  <si>
    <t>12.00% Manipur SDL 2011</t>
  </si>
  <si>
    <t>12.00% Madhya Pradesh SDL 2011</t>
  </si>
  <si>
    <t>12.00% Karnataka SDL 2011</t>
  </si>
  <si>
    <t>12.00% Jammu &amp; Kashmir SDL 2011</t>
  </si>
  <si>
    <t>12.00% Himachal Pradesh SDL 2011</t>
  </si>
  <si>
    <t>12.00% Haryana SDL 2011</t>
  </si>
  <si>
    <t>12.00% Bihar SDL 2011</t>
  </si>
  <si>
    <t>12.00% Assam SDL 2011</t>
  </si>
  <si>
    <t>12.00% Arunachal Pradesh SDL 2011</t>
  </si>
  <si>
    <t>10.35% Maharashtra SDL 2011</t>
  </si>
  <si>
    <t>10.35% Punjab SDL 2011</t>
  </si>
  <si>
    <t>10.35% Rajasthan SDL 2011</t>
  </si>
  <si>
    <t>10.35% Tripura SDL 2011</t>
  </si>
  <si>
    <t>10.35% Mizoram SDL 2011</t>
  </si>
  <si>
    <t>10.35% Uttaranchal SDL 2011</t>
  </si>
  <si>
    <t>10.35% Sikkim SDL 2011</t>
  </si>
  <si>
    <t>9.45% West Bengal SDL 2011</t>
  </si>
  <si>
    <t>10.35% Jammu &amp; Kashmir SDL 2011</t>
  </si>
  <si>
    <t>10.35% Karnataka SDL 2011</t>
  </si>
  <si>
    <t>10.35% Madhya Pradesh SDL 2011</t>
  </si>
  <si>
    <t>10.35% Bihar SDL 2011</t>
  </si>
  <si>
    <t>9.45% Mizoram SDL 2011</t>
  </si>
  <si>
    <t>9.45% Tripura SDL 2011</t>
  </si>
  <si>
    <t>9.45% Uttaranchal SDL 2011</t>
  </si>
  <si>
    <t>9.45% Jammu &amp; Kashmir SDL 2011</t>
  </si>
  <si>
    <t>9.45% Tamil Nadu SDL 2011</t>
  </si>
  <si>
    <t>8.30% West Bengal SDL 2012</t>
  </si>
  <si>
    <t>10.35% Orissa SDL 2011</t>
  </si>
  <si>
    <t>10.35% Manipur SDL 2011</t>
  </si>
  <si>
    <t>10.35% Chhatishgadh SDL 2011</t>
  </si>
  <si>
    <t>10.35% Arunachal Pradesh SDL 2011</t>
  </si>
  <si>
    <t>12.00% Rajasthan SDL 2011</t>
  </si>
  <si>
    <t>8.30% Kerala SDL 2012</t>
  </si>
  <si>
    <t>8.30% Goa SDL 2012</t>
  </si>
  <si>
    <t>8.30% Gujarat SDL 2012</t>
  </si>
  <si>
    <t>12.00% Orissa SDL 2011</t>
  </si>
  <si>
    <t>MATURITY PROFILE OF CEN. GOVT. SECURITIES FOR THE FY 2011-2012</t>
  </si>
  <si>
    <t xml:space="preserve"> QTR-I</t>
  </si>
  <si>
    <t>QTR-II</t>
  </si>
  <si>
    <t>QTR-III</t>
  </si>
  <si>
    <t>QTR-IV</t>
  </si>
  <si>
    <t xml:space="preserve"> GRAND TOTAL</t>
  </si>
  <si>
    <t>QTR-I</t>
  </si>
  <si>
    <t>B03  - SGGL</t>
  </si>
  <si>
    <t>Maharashtra Krishna ValleyDevelopment Corporation</t>
  </si>
  <si>
    <t>C07  - HTHD</t>
  </si>
  <si>
    <t>Housing &amp; Urban DevelopmentCorporation Limited</t>
  </si>
  <si>
    <t>C08  - HTDN</t>
  </si>
  <si>
    <t>HDFCBI</t>
  </si>
  <si>
    <t>HDFF29</t>
  </si>
  <si>
    <t>HDFF34</t>
  </si>
  <si>
    <t>HDFFB7</t>
  </si>
  <si>
    <t>HDFFB6</t>
  </si>
  <si>
    <t>LICHEK</t>
  </si>
  <si>
    <t>LICHB6</t>
  </si>
  <si>
    <t>LICHB9</t>
  </si>
  <si>
    <t>LICHB3</t>
  </si>
  <si>
    <t>LICHA9</t>
  </si>
  <si>
    <t>LICHA7</t>
  </si>
  <si>
    <t>HDFFD7</t>
  </si>
  <si>
    <t>HDFFD3</t>
  </si>
  <si>
    <t>HDFFD1</t>
  </si>
  <si>
    <t>HDFFC5</t>
  </si>
  <si>
    <t>LICA26</t>
  </si>
  <si>
    <t>LICHEU</t>
  </si>
  <si>
    <t>HDFFC3</t>
  </si>
  <si>
    <t>HDFFC2</t>
  </si>
  <si>
    <t>LICHEX</t>
  </si>
  <si>
    <t>HDFFB9</t>
  </si>
  <si>
    <t>LICA23</t>
  </si>
  <si>
    <t>ICHM59</t>
  </si>
  <si>
    <t>HDFF31</t>
  </si>
  <si>
    <t>HDFF26</t>
  </si>
  <si>
    <t>HDFCDQ</t>
  </si>
  <si>
    <t>HDFCCL</t>
  </si>
  <si>
    <t>HDFCDH</t>
  </si>
  <si>
    <t>HDFCCO</t>
  </si>
  <si>
    <t>D07  - IPTD</t>
  </si>
  <si>
    <t>IDFCD2</t>
  </si>
  <si>
    <t>Infrastructure Development Finance Company Limited</t>
  </si>
  <si>
    <t>IRLL57</t>
  </si>
  <si>
    <t>IDFCBM</t>
  </si>
  <si>
    <t>IDFCCJ</t>
  </si>
  <si>
    <t>IRLYNE</t>
  </si>
  <si>
    <t>IRLYNF</t>
  </si>
  <si>
    <t>IRLYNI</t>
  </si>
  <si>
    <t>IRLYNO</t>
  </si>
  <si>
    <t>NTHEG4</t>
  </si>
  <si>
    <t>NTHEIA</t>
  </si>
  <si>
    <t>NTHENA</t>
  </si>
  <si>
    <t>NTHFF7</t>
  </si>
  <si>
    <t>POGRM8</t>
  </si>
  <si>
    <t>POGRM9</t>
  </si>
  <si>
    <t>POGRN1</t>
  </si>
  <si>
    <t>POGRN2</t>
  </si>
  <si>
    <t>POGRN3</t>
  </si>
  <si>
    <t>POGRFA</t>
  </si>
  <si>
    <t>POGRFB</t>
  </si>
  <si>
    <t>POGRFC</t>
  </si>
  <si>
    <t>POGRFD</t>
  </si>
  <si>
    <t>POGRFE</t>
  </si>
  <si>
    <t>POGRFF</t>
  </si>
  <si>
    <t>POGRFG</t>
  </si>
  <si>
    <t>POGRFH</t>
  </si>
  <si>
    <t>IDFCA9</t>
  </si>
  <si>
    <t>RURALM</t>
  </si>
  <si>
    <t>RURAIP</t>
  </si>
  <si>
    <t>RURAIS</t>
  </si>
  <si>
    <t>RURAIT</t>
  </si>
  <si>
    <t>RURAIR</t>
  </si>
  <si>
    <t>RURAIQ</t>
  </si>
  <si>
    <t>RURAJR</t>
  </si>
  <si>
    <t>RURAKU</t>
  </si>
  <si>
    <t>IDFFA3</t>
  </si>
  <si>
    <t>POWFNP</t>
  </si>
  <si>
    <t>IDFF36</t>
  </si>
  <si>
    <t>IRLL58</t>
  </si>
  <si>
    <t>IRLL77</t>
  </si>
  <si>
    <t>IDFF33</t>
  </si>
  <si>
    <t>RURALH</t>
  </si>
  <si>
    <t>RURALD</t>
  </si>
  <si>
    <t>IDFF44</t>
  </si>
  <si>
    <t>IDFF28</t>
  </si>
  <si>
    <t>IDFFA8</t>
  </si>
  <si>
    <t>IDFFA9</t>
  </si>
  <si>
    <t>RURALU</t>
  </si>
  <si>
    <t>RURB51</t>
  </si>
  <si>
    <t>POWF27</t>
  </si>
  <si>
    <t>POGRGY</t>
  </si>
  <si>
    <t>POGRGX</t>
  </si>
  <si>
    <t>POGRGW</t>
  </si>
  <si>
    <t>POGRK5</t>
  </si>
  <si>
    <t>POWFNK</t>
  </si>
  <si>
    <t>POGRMM</t>
  </si>
  <si>
    <t>POWFNI</t>
  </si>
  <si>
    <t>POWFNJ</t>
  </si>
  <si>
    <t>POWFGU</t>
  </si>
  <si>
    <t>POWFGV</t>
  </si>
  <si>
    <t>POWFGA</t>
  </si>
  <si>
    <t>POWFFZ</t>
  </si>
  <si>
    <t>POGC63</t>
  </si>
  <si>
    <t>POGC64</t>
  </si>
  <si>
    <t>RFC2021</t>
  </si>
  <si>
    <t>DFC2026</t>
  </si>
  <si>
    <t>PFC2021</t>
  </si>
  <si>
    <t>PFC 2021</t>
  </si>
  <si>
    <t>IDFFB2</t>
  </si>
  <si>
    <t>D09  - ICTD</t>
  </si>
  <si>
    <t>INFME3</t>
  </si>
  <si>
    <t>Infrastructure Leasing andFinancial Services Limited</t>
  </si>
  <si>
    <t>VSNL29</t>
  </si>
  <si>
    <t>INFLEK</t>
  </si>
  <si>
    <t>INFLEA</t>
  </si>
  <si>
    <t>INFLDW</t>
  </si>
  <si>
    <t>INFMD6</t>
  </si>
  <si>
    <t>INFV35</t>
  </si>
  <si>
    <t>INFV38</t>
  </si>
  <si>
    <t>D12  - IPFD</t>
  </si>
  <si>
    <t>E05  - EPBT</t>
  </si>
  <si>
    <t>IDBANT</t>
  </si>
  <si>
    <t>N-127-04</t>
  </si>
  <si>
    <t>National Bank for Agriculture&amp; Rural Development</t>
  </si>
  <si>
    <t>NBANHT</t>
  </si>
  <si>
    <t>NBAN24</t>
  </si>
  <si>
    <t>EXIAF1</t>
  </si>
  <si>
    <t>EXIAF4</t>
  </si>
  <si>
    <t>EXIA77</t>
  </si>
  <si>
    <t>UNBI55</t>
  </si>
  <si>
    <t>N-127-06</t>
  </si>
  <si>
    <t>N-127-05</t>
  </si>
  <si>
    <t>E09 - ECOS</t>
  </si>
  <si>
    <t>TATASONS14</t>
  </si>
  <si>
    <t>LARAA4</t>
  </si>
  <si>
    <t>L-010-04</t>
  </si>
  <si>
    <t>UTIQ51</t>
  </si>
  <si>
    <t>TSOND4</t>
  </si>
  <si>
    <t>S18032016</t>
  </si>
  <si>
    <t>TSOND9</t>
  </si>
  <si>
    <t>TSOND8</t>
  </si>
  <si>
    <t>ICLN66</t>
  </si>
  <si>
    <t>TSOND6</t>
  </si>
  <si>
    <t>F01  - OBPT</t>
  </si>
  <si>
    <t>F06  - OLDB</t>
  </si>
  <si>
    <t>Southern Petrochemicals IndustriesCorporation Ltd</t>
  </si>
  <si>
    <t>Woodlands Hospitals &amp;Medical Research Center Ltd.</t>
  </si>
  <si>
    <t>Bengal Chemical &amp;Pharmaceutical Works Limited</t>
  </si>
  <si>
    <t>Ahmedabad Manufacturing andCalico Printing Company limited</t>
  </si>
  <si>
    <t>20110401 and 201</t>
  </si>
  <si>
    <t>old</t>
  </si>
  <si>
    <t>new</t>
  </si>
  <si>
    <t>diff</t>
  </si>
  <si>
    <t>fv</t>
  </si>
  <si>
    <t>bv</t>
  </si>
  <si>
    <t>mv</t>
  </si>
  <si>
    <t>Maharashtra Krishna ValleyDevelopment Corporation Total</t>
  </si>
  <si>
    <t>West Bengal Financial Corporation Total</t>
  </si>
  <si>
    <t>Madhya Pradesh State ElectricityBoard Total</t>
  </si>
  <si>
    <t>Housing &amp; Urban DevelopmentCorporation Limited Total</t>
  </si>
  <si>
    <t>Housing Development Finance Corporation Ltd Total</t>
  </si>
  <si>
    <t>LIC Housing Finance Ltd Total</t>
  </si>
  <si>
    <t>ICICI HOME FINANCE CO. LTD Total</t>
  </si>
  <si>
    <t>Infrastructure Development Finance Company Limited Total</t>
  </si>
  <si>
    <t>Indian Railway FinanceCorporation Limited Total</t>
  </si>
  <si>
    <t>National Thermal Power Corporation Ltd Total</t>
  </si>
  <si>
    <t>POWER GRID CORPORATION OF INDIA LTD Total</t>
  </si>
  <si>
    <t>Rural Electrification Corpn Ltd. Total</t>
  </si>
  <si>
    <t>POWER FINANCE CORPORATION LTD. Total</t>
  </si>
  <si>
    <t>Infrastructure Leasing andFinancial Services Limited Total</t>
  </si>
  <si>
    <t>Tata Communications Ltd. Total</t>
  </si>
  <si>
    <t>Indian Oil Corporation Ltd Total</t>
  </si>
  <si>
    <t>IDBI Ltd Total</t>
  </si>
  <si>
    <t>National Bank for Agriculture&amp; Rural Development Total</t>
  </si>
  <si>
    <t>Industrial Development Bank Of India Total</t>
  </si>
  <si>
    <t>Export-Import Bank of India Total</t>
  </si>
  <si>
    <t>UCO Bank Total</t>
  </si>
  <si>
    <t>United Bank of India Total</t>
  </si>
  <si>
    <t>Tata Sons Ltd Total</t>
  </si>
  <si>
    <t>Dr Reddys Laboratories Ltd Total</t>
  </si>
  <si>
    <t>Indian Hotels Co Ltd Total</t>
  </si>
  <si>
    <t>Larsen &amp; Toubro Ltd Total</t>
  </si>
  <si>
    <t>HDFC BANK LIMITED Total</t>
  </si>
  <si>
    <t>Tata Steel Ltd Total</t>
  </si>
  <si>
    <t>Axis Bank Ltd. Total</t>
  </si>
  <si>
    <t>ICICI Bank Ltd Total</t>
  </si>
  <si>
    <t>Britannia Industries Ltd Total</t>
  </si>
  <si>
    <t>Industrial Financial Corporation ofIndia Ltd Total</t>
  </si>
  <si>
    <t>IFCI Ltd Total</t>
  </si>
  <si>
    <t>REPL Engineering Ltd Total</t>
  </si>
  <si>
    <t>Raipur Manufacturing Company Ltd Total</t>
  </si>
  <si>
    <t>Rajinder Steels Ltd Total</t>
  </si>
  <si>
    <t>Rathi Alloys &amp; Steel Ltd (Winded) Total</t>
  </si>
  <si>
    <t>Remington Rand of India Ltd Total</t>
  </si>
  <si>
    <t>Rajkamal Synthetics Ltd Total</t>
  </si>
  <si>
    <t>SVC Suprechem Ltd Total</t>
  </si>
  <si>
    <t>SIV Industries Ltd Total</t>
  </si>
  <si>
    <t>Southern Petrochemicals IndustriesCorporation Ltd Total</t>
  </si>
  <si>
    <t>Shree Synthetics Ltd Total</t>
  </si>
  <si>
    <t>Synthetics &amp; Chemicals Ltd Total</t>
  </si>
  <si>
    <t>Grand Total</t>
  </si>
  <si>
    <t>Solapur Spinning andWeaving Ltd Total</t>
  </si>
  <si>
    <t>SLM Maneklal Industries Ltd. Total</t>
  </si>
  <si>
    <t>Saurashtra Cement Ltd Total</t>
  </si>
  <si>
    <t>Secals Ltd Total</t>
  </si>
  <si>
    <t>Shri Ambica Mills Ltd Total</t>
  </si>
  <si>
    <t>Shree Vallabh Glass &amp; Works Ltd. Total</t>
  </si>
  <si>
    <t>Sun Earth Ceramics Ltd. Total</t>
  </si>
  <si>
    <t>Shrishma Fine Chemicals (Karnataka) Ltd Total</t>
  </si>
  <si>
    <t>SHREE MAHESHWAR HYDEL POWER CORPN. Total</t>
  </si>
  <si>
    <t>Tata Mills Ltd. Total</t>
  </si>
  <si>
    <t>Tungabhadra Industries Ltd Total</t>
  </si>
  <si>
    <t>Tata Construction &amp; Project Ltd Total</t>
  </si>
  <si>
    <t>Videocon International Ltd Total</t>
  </si>
  <si>
    <t>VikrantTyres Limited Total</t>
  </si>
  <si>
    <t>Videocon Appliances Ltd Total</t>
  </si>
  <si>
    <t>Precision Fastners Ltd (Wound-up) Total</t>
  </si>
  <si>
    <t>Duncans Industries Ltd Total</t>
  </si>
  <si>
    <t>DCM Shriram Consolidated Ltd Total</t>
  </si>
  <si>
    <t>DCM Ltd Total</t>
  </si>
  <si>
    <t>Dewan Rubber Industries Ltd Total</t>
  </si>
  <si>
    <t>Emtex Industries (India) Ltd Total</t>
  </si>
  <si>
    <t>Woodlands Hospitals &amp;Medical Research Center Ltd. Total</t>
  </si>
  <si>
    <t>Mysore Kirloskar Ltd Total</t>
  </si>
  <si>
    <t>Jayant Vitamins Ltd Total</t>
  </si>
  <si>
    <t>JK Udaypur Udyog Ltd. Total</t>
  </si>
  <si>
    <t>Iridium India Limited Total</t>
  </si>
  <si>
    <t>Malanpur Steel Ltd Total</t>
  </si>
  <si>
    <t>Garware Nylons Ltd Total</t>
  </si>
  <si>
    <t>Cimmico Birla Limited Total</t>
  </si>
  <si>
    <t>Atash Industries India Ltd. Total</t>
  </si>
  <si>
    <t>Bowreah Cotton MillsCompany Limited Total</t>
  </si>
  <si>
    <t>ATV Projects Ltd., Total</t>
  </si>
  <si>
    <t>Aruna Mills Ltd. Total</t>
  </si>
  <si>
    <t>Allied Resins &amp; Chemicals Ltd. Total</t>
  </si>
  <si>
    <t>Ashima Diacot Ltd., Total</t>
  </si>
  <si>
    <t>Anderson Wright Total</t>
  </si>
  <si>
    <t>Bengal Chemical &amp;Pharmaceutical Works Limited Total</t>
  </si>
  <si>
    <t>Bird and Company Total</t>
  </si>
  <si>
    <t>Ahmedabad Manufacturing andCalico Printing Company limited Total</t>
  </si>
  <si>
    <t>Usha Ispat Ltd Total</t>
  </si>
  <si>
    <t>East India Coal Ltd. Total</t>
  </si>
  <si>
    <t>Hico Products Ltd Total</t>
  </si>
  <si>
    <t>Incab Industries Ltd Total</t>
  </si>
  <si>
    <t>Kinnison Jute Total</t>
  </si>
  <si>
    <t>Karnataka Ball Bearing Ltd. Total</t>
  </si>
  <si>
    <t>Lashmi Stearch Ltd. Total</t>
  </si>
  <si>
    <t>LG Hotline CPT Ltd. Total</t>
  </si>
  <si>
    <t>Mardia Steel Ltd Total</t>
  </si>
  <si>
    <t>Mahindra Mills Ltd. Total</t>
  </si>
  <si>
    <t>Malvika Steel Ltd. Total</t>
  </si>
  <si>
    <t>Minerva Mills Ltd Total</t>
  </si>
  <si>
    <t>Metal Box India Ltd Total</t>
  </si>
  <si>
    <t>Modi Industries Ltd Total</t>
  </si>
  <si>
    <t>Machinery Mnufacturing Corporation Total</t>
  </si>
  <si>
    <t>Mcleod &amp; Company Ltd Total</t>
  </si>
  <si>
    <t>Nicco Corporation Ltd Total</t>
  </si>
  <si>
    <t>Naihati Jute Company Mills ltd Total</t>
  </si>
  <si>
    <t>Naskarpara Jute Mills Company Limited Total</t>
  </si>
  <si>
    <t>Nutan Mills Total</t>
  </si>
  <si>
    <t>Orissa Polyfibres Ltd Total</t>
  </si>
  <si>
    <t>Pentafour Products Ltd Total</t>
  </si>
  <si>
    <t>Poysha Industrial Company Ltd Total</t>
  </si>
  <si>
    <t>Prag Bosimi SyntheticsLtd. Total</t>
  </si>
  <si>
    <t>Punjab Wireless Systems Ltd. Total</t>
  </si>
  <si>
    <t>Punjab Anand Batteries Ltd. Total</t>
  </si>
  <si>
    <t>Belvedere Estate Total</t>
  </si>
  <si>
    <t>CLOSIN_BOOK_VALUE</t>
  </si>
  <si>
    <t>As at 31/12/2015</t>
  </si>
  <si>
    <t>As at 31/12/2014 of Prev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</si>
</sst>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1" formatCode="_-* #,##0.00_-;\-* #,##0.00_-;_-* &quot;-&quot;??_-;_-@_-"/>
    <numFmt numFmtId="183" formatCode="[$-409]d\-mmm\-yy;@"/>
    <numFmt numFmtId="189" formatCode="[$-409]dd\-mmm\-yy;@"/>
    <numFmt numFmtId="191" formatCode="[$-409]d\-mmm\-yyyy;@"/>
  </numFmts>
  <fonts count="12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Calibri"/>
      <family val="2"/>
    </font>
    <font>
      <sz val="8"/>
      <color indexed="8"/>
      <name val="Calibri"/>
      <family val="2"/>
    </font>
    <font>
      <b/>
      <sz val="10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9"/>
      <name val="Arial Narrow"/>
      <family val="2"/>
    </font>
    <font>
      <sz val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71" fontId="4" fillId="0" borderId="0" applyFont="0" applyFill="0" applyBorder="0" applyAlignment="0" applyProtection="0"/>
  </cellStyleXfs>
  <cellXfs count="166">
    <xf numFmtId="0" fontId="0" fillId="0" borderId="0" xfId="0"/>
    <xf numFmtId="0" fontId="6" fillId="0" borderId="0" xfId="0" applyFont="1"/>
    <xf numFmtId="171" fontId="6" fillId="0" borderId="0" xfId="1" applyFont="1"/>
    <xf numFmtId="171" fontId="6" fillId="0" borderId="0" xfId="0" applyNumberFormat="1" applyFont="1"/>
    <xf numFmtId="171" fontId="4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189" fontId="0" fillId="0" borderId="0" xfId="0" applyNumberFormat="1" applyAlignment="1">
      <alignment horizontal="center"/>
    </xf>
    <xf numFmtId="15" fontId="7" fillId="0" borderId="0" xfId="0" applyNumberFormat="1" applyFont="1"/>
    <xf numFmtId="0" fontId="7" fillId="0" borderId="0" xfId="0" applyFont="1"/>
    <xf numFmtId="171" fontId="7" fillId="0" borderId="0" xfId="1" applyFont="1"/>
    <xf numFmtId="0" fontId="5" fillId="0" borderId="1" xfId="0" applyFont="1" applyBorder="1"/>
    <xf numFmtId="189" fontId="0" fillId="0" borderId="1" xfId="0" applyNumberFormat="1" applyBorder="1" applyAlignment="1">
      <alignment horizontal="center"/>
    </xf>
    <xf numFmtId="0" fontId="0" fillId="0" borderId="1" xfId="0" applyBorder="1"/>
    <xf numFmtId="171" fontId="4" fillId="0" borderId="1" xfId="1" applyFont="1" applyBorder="1"/>
    <xf numFmtId="0" fontId="0" fillId="0" borderId="1" xfId="0" applyBorder="1" applyAlignment="1">
      <alignment horizontal="center"/>
    </xf>
    <xf numFmtId="171" fontId="6" fillId="0" borderId="1" xfId="1" applyFont="1" applyBorder="1"/>
    <xf numFmtId="183" fontId="6" fillId="0" borderId="1" xfId="0" applyNumberFormat="1" applyFont="1" applyBorder="1"/>
    <xf numFmtId="0" fontId="6" fillId="0" borderId="1" xfId="0" applyFont="1" applyBorder="1"/>
    <xf numFmtId="0" fontId="5" fillId="0" borderId="1" xfId="0" applyFont="1" applyBorder="1" applyAlignment="1">
      <alignment horizontal="right"/>
    </xf>
    <xf numFmtId="171" fontId="5" fillId="0" borderId="1" xfId="1" applyFont="1" applyBorder="1"/>
    <xf numFmtId="0" fontId="7" fillId="0" borderId="0" xfId="0" applyNumberFormat="1" applyFont="1"/>
    <xf numFmtId="0" fontId="8" fillId="0" borderId="1" xfId="0" applyFont="1" applyBorder="1"/>
    <xf numFmtId="189" fontId="6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 vertical="top" wrapText="1"/>
    </xf>
    <xf numFmtId="171" fontId="6" fillId="0" borderId="1" xfId="1" applyFont="1" applyBorder="1" applyAlignment="1">
      <alignment horizontal="center" vertical="top" wrapText="1"/>
    </xf>
    <xf numFmtId="0" fontId="8" fillId="0" borderId="1" xfId="0" applyFont="1" applyBorder="1" applyAlignment="1">
      <alignment horizontal="right"/>
    </xf>
    <xf numFmtId="171" fontId="8" fillId="0" borderId="1" xfId="1" applyFont="1" applyBorder="1"/>
    <xf numFmtId="171" fontId="9" fillId="0" borderId="0" xfId="1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89" fontId="6" fillId="0" borderId="2" xfId="0" applyNumberFormat="1" applyFont="1" applyBorder="1" applyAlignment="1">
      <alignment horizontal="center"/>
    </xf>
    <xf numFmtId="0" fontId="6" fillId="0" borderId="2" xfId="0" applyFont="1" applyBorder="1"/>
    <xf numFmtId="171" fontId="6" fillId="0" borderId="2" xfId="1" applyFont="1" applyBorder="1"/>
    <xf numFmtId="0" fontId="6" fillId="0" borderId="3" xfId="0" applyFont="1" applyBorder="1" applyAlignment="1">
      <alignment horizontal="center"/>
    </xf>
    <xf numFmtId="189" fontId="6" fillId="0" borderId="3" xfId="0" applyNumberFormat="1" applyFont="1" applyBorder="1" applyAlignment="1">
      <alignment horizontal="center"/>
    </xf>
    <xf numFmtId="0" fontId="6" fillId="0" borderId="3" xfId="0" applyFont="1" applyBorder="1"/>
    <xf numFmtId="171" fontId="6" fillId="0" borderId="3" xfId="1" applyFont="1" applyBorder="1"/>
    <xf numFmtId="0" fontId="0" fillId="0" borderId="1" xfId="0" applyBorder="1" applyAlignment="1">
      <alignment horizontal="center" vertical="top" wrapText="1"/>
    </xf>
    <xf numFmtId="171" fontId="5" fillId="0" borderId="1" xfId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171" fontId="4" fillId="0" borderId="1" xfId="1" applyFont="1" applyBorder="1" applyAlignment="1"/>
    <xf numFmtId="0" fontId="6" fillId="0" borderId="0" xfId="0" applyFont="1" applyAlignment="1">
      <alignment horizontal="right"/>
    </xf>
    <xf numFmtId="171" fontId="6" fillId="0" borderId="0" xfId="1" applyFont="1" applyBorder="1"/>
    <xf numFmtId="171" fontId="8" fillId="0" borderId="0" xfId="1" applyFont="1" applyBorder="1"/>
    <xf numFmtId="189" fontId="6" fillId="0" borderId="1" xfId="0" applyNumberFormat="1" applyFont="1" applyBorder="1" applyAlignment="1">
      <alignment horizontal="left"/>
    </xf>
    <xf numFmtId="171" fontId="6" fillId="0" borderId="1" xfId="1" applyFont="1" applyBorder="1" applyAlignment="1">
      <alignment horizontal="center"/>
    </xf>
    <xf numFmtId="0" fontId="8" fillId="0" borderId="0" xfId="0" applyFont="1" applyAlignment="1">
      <alignment horizontal="right"/>
    </xf>
    <xf numFmtId="183" fontId="8" fillId="0" borderId="1" xfId="0" applyNumberFormat="1" applyFont="1" applyBorder="1"/>
    <xf numFmtId="171" fontId="6" fillId="0" borderId="0" xfId="1" applyFont="1" applyBorder="1" applyAlignment="1">
      <alignment horizontal="center"/>
    </xf>
    <xf numFmtId="171" fontId="8" fillId="0" borderId="0" xfId="0" applyNumberFormat="1" applyFont="1"/>
    <xf numFmtId="0" fontId="0" fillId="0" borderId="0" xfId="0" applyBorder="1"/>
    <xf numFmtId="0" fontId="5" fillId="0" borderId="0" xfId="0" applyFont="1" applyBorder="1" applyAlignment="1">
      <alignment horizontal="center" vertical="top" wrapText="1"/>
    </xf>
    <xf numFmtId="171" fontId="5" fillId="0" borderId="0" xfId="1" applyFont="1"/>
    <xf numFmtId="0" fontId="5" fillId="0" borderId="0" xfId="0" applyFont="1" applyAlignment="1">
      <alignment horizontal="right"/>
    </xf>
    <xf numFmtId="171" fontId="5" fillId="0" borderId="1" xfId="1" applyFont="1" applyBorder="1" applyAlignment="1"/>
    <xf numFmtId="171" fontId="6" fillId="0" borderId="0" xfId="0" applyNumberFormat="1" applyFont="1" applyAlignment="1">
      <alignment horizontal="center" vertical="top" wrapText="1"/>
    </xf>
    <xf numFmtId="171" fontId="6" fillId="0" borderId="0" xfId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91" fontId="1" fillId="0" borderId="0" xfId="0" applyNumberFormat="1" applyFont="1" applyBorder="1" applyAlignment="1">
      <alignment horizontal="left" vertical="center" wrapText="1"/>
    </xf>
    <xf numFmtId="191" fontId="1" fillId="0" borderId="4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9" xfId="0" applyFont="1" applyBorder="1"/>
    <xf numFmtId="0" fontId="1" fillId="0" borderId="10" xfId="0" applyFont="1" applyBorder="1"/>
    <xf numFmtId="0" fontId="1" fillId="0" borderId="1" xfId="0" applyFont="1" applyBorder="1"/>
    <xf numFmtId="0" fontId="1" fillId="0" borderId="11" xfId="0" applyFont="1" applyBorder="1"/>
    <xf numFmtId="0" fontId="1" fillId="0" borderId="9" xfId="0" applyFont="1" applyFill="1" applyBorder="1"/>
    <xf numFmtId="171" fontId="1" fillId="0" borderId="10" xfId="1" applyFont="1" applyBorder="1"/>
    <xf numFmtId="171" fontId="1" fillId="0" borderId="1" xfId="1" applyFont="1" applyBorder="1"/>
    <xf numFmtId="171" fontId="1" fillId="0" borderId="11" xfId="1" applyFont="1" applyBorder="1"/>
    <xf numFmtId="0" fontId="1" fillId="0" borderId="12" xfId="0" applyFont="1" applyFill="1" applyBorder="1"/>
    <xf numFmtId="171" fontId="1" fillId="0" borderId="13" xfId="1" applyFont="1" applyBorder="1"/>
    <xf numFmtId="171" fontId="1" fillId="0" borderId="2" xfId="1" applyFont="1" applyBorder="1"/>
    <xf numFmtId="0" fontId="2" fillId="0" borderId="14" xfId="0" applyFont="1" applyBorder="1" applyAlignment="1">
      <alignment horizontal="right"/>
    </xf>
    <xf numFmtId="171" fontId="2" fillId="0" borderId="15" xfId="1" applyFont="1" applyBorder="1"/>
    <xf numFmtId="171" fontId="2" fillId="0" borderId="16" xfId="1" applyFont="1" applyBorder="1"/>
    <xf numFmtId="171" fontId="2" fillId="0" borderId="17" xfId="1" applyFont="1" applyBorder="1"/>
    <xf numFmtId="0" fontId="3" fillId="0" borderId="6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8" xfId="0" applyFont="1" applyBorder="1"/>
    <xf numFmtId="0" fontId="1" fillId="0" borderId="9" xfId="0" applyFont="1" applyBorder="1"/>
    <xf numFmtId="171" fontId="1" fillId="0" borderId="0" xfId="0" applyNumberFormat="1" applyFont="1"/>
    <xf numFmtId="0" fontId="9" fillId="0" borderId="0" xfId="0" applyFont="1" applyAlignment="1">
      <alignment horizontal="center"/>
    </xf>
    <xf numFmtId="171" fontId="7" fillId="0" borderId="0" xfId="0" applyNumberFormat="1" applyFont="1"/>
    <xf numFmtId="171" fontId="9" fillId="0" borderId="0" xfId="1" applyFont="1" applyAlignment="1">
      <alignment horizontal="center"/>
    </xf>
    <xf numFmtId="171" fontId="9" fillId="0" borderId="0" xfId="1" applyFont="1" applyFill="1"/>
    <xf numFmtId="10" fontId="7" fillId="0" borderId="0" xfId="0" applyNumberFormat="1" applyFont="1"/>
    <xf numFmtId="0" fontId="9" fillId="0" borderId="0" xfId="0" applyFont="1"/>
    <xf numFmtId="171" fontId="8" fillId="0" borderId="0" xfId="1" applyFont="1"/>
    <xf numFmtId="189" fontId="6" fillId="0" borderId="0" xfId="0" applyNumberFormat="1" applyFont="1" applyAlignment="1">
      <alignment horizontal="center"/>
    </xf>
    <xf numFmtId="0" fontId="6" fillId="2" borderId="18" xfId="0" applyFont="1" applyFill="1" applyBorder="1" applyAlignment="1">
      <alignment horizontal="center"/>
    </xf>
    <xf numFmtId="189" fontId="6" fillId="2" borderId="18" xfId="0" applyNumberFormat="1" applyFont="1" applyFill="1" applyBorder="1" applyAlignment="1">
      <alignment horizontal="center"/>
    </xf>
    <xf numFmtId="0" fontId="8" fillId="2" borderId="18" xfId="0" applyFont="1" applyFill="1" applyBorder="1"/>
    <xf numFmtId="171" fontId="8" fillId="2" borderId="18" xfId="1" applyFont="1" applyFill="1" applyBorder="1"/>
    <xf numFmtId="171" fontId="8" fillId="2" borderId="1" xfId="1" applyFont="1" applyFill="1" applyBorder="1"/>
    <xf numFmtId="0" fontId="6" fillId="3" borderId="3" xfId="0" applyFont="1" applyFill="1" applyBorder="1" applyAlignment="1">
      <alignment horizontal="center"/>
    </xf>
    <xf numFmtId="189" fontId="6" fillId="3" borderId="3" xfId="0" applyNumberFormat="1" applyFont="1" applyFill="1" applyBorder="1" applyAlignment="1">
      <alignment horizontal="center"/>
    </xf>
    <xf numFmtId="0" fontId="8" fillId="3" borderId="3" xfId="0" applyFont="1" applyFill="1" applyBorder="1"/>
    <xf numFmtId="171" fontId="8" fillId="3" borderId="3" xfId="1" applyFont="1" applyFill="1" applyBorder="1"/>
    <xf numFmtId="171" fontId="8" fillId="3" borderId="1" xfId="1" applyFont="1" applyFill="1" applyBorder="1"/>
    <xf numFmtId="0" fontId="6" fillId="4" borderId="2" xfId="0" applyFont="1" applyFill="1" applyBorder="1" applyAlignment="1">
      <alignment horizontal="center"/>
    </xf>
    <xf numFmtId="189" fontId="6" fillId="4" borderId="1" xfId="0" applyNumberFormat="1" applyFont="1" applyFill="1" applyBorder="1" applyAlignment="1">
      <alignment horizontal="center"/>
    </xf>
    <xf numFmtId="0" fontId="8" fillId="4" borderId="1" xfId="0" applyFont="1" applyFill="1" applyBorder="1"/>
    <xf numFmtId="171" fontId="8" fillId="4" borderId="1" xfId="1" applyFont="1" applyFill="1" applyBorder="1"/>
    <xf numFmtId="0" fontId="6" fillId="5" borderId="1" xfId="0" applyFont="1" applyFill="1" applyBorder="1" applyAlignment="1">
      <alignment horizontal="center"/>
    </xf>
    <xf numFmtId="189" fontId="6" fillId="5" borderId="1" xfId="0" applyNumberFormat="1" applyFont="1" applyFill="1" applyBorder="1" applyAlignment="1">
      <alignment horizontal="center"/>
    </xf>
    <xf numFmtId="0" fontId="8" fillId="5" borderId="1" xfId="0" applyFont="1" applyFill="1" applyBorder="1"/>
    <xf numFmtId="171" fontId="8" fillId="5" borderId="1" xfId="1" applyFont="1" applyFill="1" applyBorder="1"/>
    <xf numFmtId="0" fontId="6" fillId="0" borderId="0" xfId="0" applyFont="1" applyFill="1"/>
    <xf numFmtId="0" fontId="6" fillId="0" borderId="2" xfId="0" applyFont="1" applyFill="1" applyBorder="1" applyAlignment="1">
      <alignment horizontal="center"/>
    </xf>
    <xf numFmtId="189" fontId="6" fillId="0" borderId="2" xfId="0" applyNumberFormat="1" applyFont="1" applyFill="1" applyBorder="1" applyAlignment="1">
      <alignment horizontal="center"/>
    </xf>
    <xf numFmtId="0" fontId="8" fillId="0" borderId="2" xfId="0" applyFont="1" applyFill="1" applyBorder="1"/>
    <xf numFmtId="171" fontId="8" fillId="0" borderId="2" xfId="1" applyFont="1" applyFill="1" applyBorder="1"/>
    <xf numFmtId="0" fontId="6" fillId="2" borderId="19" xfId="0" applyFont="1" applyFill="1" applyBorder="1" applyAlignment="1">
      <alignment horizontal="center"/>
    </xf>
    <xf numFmtId="189" fontId="6" fillId="2" borderId="20" xfId="0" applyNumberFormat="1" applyFont="1" applyFill="1" applyBorder="1" applyAlignment="1">
      <alignment horizontal="center"/>
    </xf>
    <xf numFmtId="0" fontId="8" fillId="2" borderId="20" xfId="0" applyFont="1" applyFill="1" applyBorder="1"/>
    <xf numFmtId="171" fontId="8" fillId="2" borderId="20" xfId="1" applyFont="1" applyFill="1" applyBorder="1"/>
    <xf numFmtId="0" fontId="8" fillId="6" borderId="1" xfId="0" applyFont="1" applyFill="1" applyBorder="1"/>
    <xf numFmtId="171" fontId="8" fillId="6" borderId="1" xfId="1" applyFont="1" applyFill="1" applyBorder="1"/>
    <xf numFmtId="0" fontId="8" fillId="3" borderId="1" xfId="0" applyFont="1" applyFill="1" applyBorder="1"/>
    <xf numFmtId="0" fontId="6" fillId="2" borderId="1" xfId="0" applyFont="1" applyFill="1" applyBorder="1" applyAlignment="1">
      <alignment horizontal="center"/>
    </xf>
    <xf numFmtId="183" fontId="6" fillId="2" borderId="1" xfId="0" applyNumberFormat="1" applyFont="1" applyFill="1" applyBorder="1"/>
    <xf numFmtId="0" fontId="6" fillId="2" borderId="1" xfId="0" applyFont="1" applyFill="1" applyBorder="1"/>
    <xf numFmtId="171" fontId="6" fillId="2" borderId="1" xfId="1" applyFont="1" applyFill="1" applyBorder="1"/>
    <xf numFmtId="0" fontId="8" fillId="6" borderId="1" xfId="0" applyFont="1" applyFill="1" applyBorder="1" applyAlignment="1">
      <alignment horizontal="center"/>
    </xf>
    <xf numFmtId="183" fontId="8" fillId="6" borderId="1" xfId="0" applyNumberFormat="1" applyFont="1" applyFill="1" applyBorder="1"/>
    <xf numFmtId="183" fontId="6" fillId="0" borderId="2" xfId="0" applyNumberFormat="1" applyFont="1" applyBorder="1"/>
    <xf numFmtId="171" fontId="8" fillId="0" borderId="2" xfId="1" applyFont="1" applyBorder="1"/>
    <xf numFmtId="0" fontId="6" fillId="2" borderId="19" xfId="0" applyFont="1" applyFill="1" applyBorder="1"/>
    <xf numFmtId="0" fontId="6" fillId="2" borderId="20" xfId="0" applyFont="1" applyFill="1" applyBorder="1"/>
    <xf numFmtId="0" fontId="8" fillId="2" borderId="20" xfId="0" applyFont="1" applyFill="1" applyBorder="1" applyAlignment="1">
      <alignment horizontal="right"/>
    </xf>
    <xf numFmtId="171" fontId="1" fillId="0" borderId="0" xfId="0" applyNumberFormat="1" applyFont="1" applyAlignment="1">
      <alignment vertical="top" wrapText="1"/>
    </xf>
    <xf numFmtId="0" fontId="9" fillId="0" borderId="0" xfId="0" applyNumberFormat="1" applyFont="1"/>
    <xf numFmtId="171" fontId="7" fillId="7" borderId="0" xfId="1" applyFont="1" applyFill="1"/>
    <xf numFmtId="0" fontId="8" fillId="0" borderId="0" xfId="0" applyFont="1" applyAlignment="1">
      <alignment horizontal="left"/>
    </xf>
    <xf numFmtId="171" fontId="8" fillId="0" borderId="0" xfId="1" applyFont="1" applyAlignment="1">
      <alignment horizontal="left"/>
    </xf>
    <xf numFmtId="191" fontId="1" fillId="0" borderId="14" xfId="0" applyNumberFormat="1" applyFont="1" applyBorder="1" applyAlignment="1">
      <alignment horizontal="left" vertical="center" wrapText="1"/>
    </xf>
    <xf numFmtId="191" fontId="1" fillId="0" borderId="21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171" fontId="5" fillId="0" borderId="1" xfId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89" fontId="5" fillId="0" borderId="2" xfId="0" applyNumberFormat="1" applyFont="1" applyBorder="1" applyAlignment="1">
      <alignment horizontal="center" vertical="top" wrapText="1"/>
    </xf>
    <xf numFmtId="189" fontId="5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2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71" fontId="6" fillId="0" borderId="1" xfId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171" fontId="6" fillId="0" borderId="27" xfId="1" applyFont="1" applyBorder="1" applyAlignment="1">
      <alignment horizontal="center" vertical="top" wrapText="1"/>
    </xf>
    <xf numFmtId="171" fontId="6" fillId="0" borderId="28" xfId="1" applyFont="1" applyBorder="1" applyAlignment="1">
      <alignment horizontal="center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5"/>
  <sheetViews>
    <sheetView tabSelected="1" view="pageBreakPreview" zoomScaleNormal="100" zoomScaleSheetLayoutView="100" workbookViewId="0">
      <selection activeCell="I13" sqref="I13"/>
    </sheetView>
  </sheetViews>
  <sheetFormatPr defaultRowHeight="12.75" x14ac:dyDescent="0.2"/>
  <cols>
    <col min="1" max="1" width="2.7109375" style="65" customWidth="1"/>
    <col min="2" max="2" width="31.28515625" style="65" customWidth="1"/>
    <col min="3" max="3" width="12.5703125" style="65" customWidth="1"/>
    <col min="4" max="9" width="12.7109375" style="65" customWidth="1"/>
    <col min="10" max="10" width="12.85546875" style="65" customWidth="1"/>
    <col min="11" max="16384" width="9.140625" style="65"/>
  </cols>
  <sheetData>
    <row r="2" spans="1:10" s="59" customFormat="1" ht="24.95" customHeight="1" x14ac:dyDescent="0.25">
      <c r="B2" s="59" t="s">
        <v>544</v>
      </c>
      <c r="C2" s="60" t="s">
        <v>545</v>
      </c>
      <c r="E2" s="61">
        <v>100000</v>
      </c>
      <c r="H2" s="142"/>
      <c r="I2" s="142"/>
    </row>
    <row r="3" spans="1:10" s="59" customFormat="1" ht="12.75" customHeight="1" x14ac:dyDescent="0.25">
      <c r="B3" s="62" t="s">
        <v>546</v>
      </c>
      <c r="C3" s="147" t="s">
        <v>547</v>
      </c>
      <c r="D3" s="148"/>
      <c r="E3" s="63" t="s">
        <v>548</v>
      </c>
      <c r="F3" s="64">
        <v>42369</v>
      </c>
    </row>
    <row r="4" spans="1:10" x14ac:dyDescent="0.2">
      <c r="B4" s="92"/>
      <c r="J4" s="66" t="s">
        <v>549</v>
      </c>
    </row>
    <row r="5" spans="1:10" x14ac:dyDescent="0.2">
      <c r="B5" s="67"/>
      <c r="C5" s="149" t="s">
        <v>550</v>
      </c>
      <c r="D5" s="150"/>
      <c r="E5" s="150"/>
      <c r="F5" s="151"/>
      <c r="G5" s="149" t="s">
        <v>551</v>
      </c>
      <c r="H5" s="150"/>
      <c r="I5" s="150"/>
      <c r="J5" s="151"/>
    </row>
    <row r="6" spans="1:10" s="59" customFormat="1" ht="28.5" customHeight="1" x14ac:dyDescent="0.25">
      <c r="B6" s="68"/>
      <c r="C6" s="69" t="s">
        <v>978</v>
      </c>
      <c r="D6" s="70" t="s">
        <v>552</v>
      </c>
      <c r="E6" s="70" t="s">
        <v>979</v>
      </c>
      <c r="F6" s="71" t="s">
        <v>552</v>
      </c>
      <c r="G6" s="69" t="s">
        <v>978</v>
      </c>
      <c r="H6" s="70" t="s">
        <v>552</v>
      </c>
      <c r="I6" s="70" t="s">
        <v>979</v>
      </c>
      <c r="J6" s="71" t="s">
        <v>552</v>
      </c>
    </row>
    <row r="7" spans="1:10" ht="16.5" x14ac:dyDescent="0.3">
      <c r="A7" s="65">
        <v>1</v>
      </c>
      <c r="B7" s="72" t="s">
        <v>580</v>
      </c>
      <c r="C7" s="73"/>
      <c r="D7" s="74"/>
      <c r="E7" s="74"/>
      <c r="F7" s="75"/>
      <c r="G7" s="73"/>
      <c r="H7" s="74"/>
      <c r="I7" s="74"/>
      <c r="J7" s="75"/>
    </row>
    <row r="8" spans="1:10" x14ac:dyDescent="0.2">
      <c r="B8" s="76" t="s">
        <v>553</v>
      </c>
      <c r="C8" s="77">
        <v>26210692.881967202</v>
      </c>
      <c r="D8" s="78">
        <f>+C8/$C$13*100</f>
        <v>99.603834936505535</v>
      </c>
      <c r="E8" s="78">
        <v>1117452.7470543999</v>
      </c>
      <c r="F8" s="79">
        <f>+E8/$E$13*100</f>
        <v>92.063066988329751</v>
      </c>
      <c r="G8" s="77">
        <v>1038918.7750985001</v>
      </c>
      <c r="H8" s="78">
        <f>+G8/$G$13*100</f>
        <v>90.62911466370231</v>
      </c>
      <c r="I8" s="78">
        <v>1084441.3837923</v>
      </c>
      <c r="J8" s="79">
        <f>+I8/$I$13*100</f>
        <v>91.954359091766733</v>
      </c>
    </row>
    <row r="9" spans="1:10" x14ac:dyDescent="0.2">
      <c r="B9" s="76" t="s">
        <v>554</v>
      </c>
      <c r="C9" s="77">
        <v>85184.266391799989</v>
      </c>
      <c r="D9" s="78">
        <f>+C9/$C$13*100</f>
        <v>0.32371061868088086</v>
      </c>
      <c r="E9" s="78">
        <v>93911.078872600017</v>
      </c>
      <c r="F9" s="79">
        <f>+E9/$E$13*100</f>
        <v>7.7370089858247963</v>
      </c>
      <c r="G9" s="77">
        <v>88628.269404899998</v>
      </c>
      <c r="H9" s="78">
        <f>+G9/$G$13*100</f>
        <v>7.7314047862698771</v>
      </c>
      <c r="I9" s="78">
        <v>92489.547263899993</v>
      </c>
      <c r="J9" s="79">
        <f>+I9/$I$13*100</f>
        <v>7.8425788322446524</v>
      </c>
    </row>
    <row r="10" spans="1:10" x14ac:dyDescent="0.2">
      <c r="B10" s="76" t="s">
        <v>555</v>
      </c>
      <c r="C10" s="77">
        <v>13242.047336500002</v>
      </c>
      <c r="D10" s="78">
        <f>+C10/$C$13*100</f>
        <v>5.0321397571049128E-2</v>
      </c>
      <c r="E10" s="78">
        <v>0</v>
      </c>
      <c r="F10" s="79">
        <f>+E10/$E$13*100</f>
        <v>0</v>
      </c>
      <c r="G10" s="77">
        <v>12997.111616199998</v>
      </c>
      <c r="H10" s="78">
        <f>+G10/$G$13*100</f>
        <v>1.1337909634464431</v>
      </c>
      <c r="I10" s="78">
        <v>0</v>
      </c>
      <c r="J10" s="79">
        <f>+I10/$I$13*100</f>
        <v>0</v>
      </c>
    </row>
    <row r="11" spans="1:10" x14ac:dyDescent="0.2">
      <c r="B11" s="76" t="s">
        <v>556</v>
      </c>
      <c r="C11" s="77">
        <v>3619.9</v>
      </c>
      <c r="D11" s="78">
        <f>+C11/$C$13*100</f>
        <v>1.3756062218970057E-2</v>
      </c>
      <c r="E11" s="78">
        <v>149.9</v>
      </c>
      <c r="F11" s="79">
        <f>+E11/$E$13*100</f>
        <v>1.2349742553256085E-2</v>
      </c>
      <c r="G11" s="77">
        <v>3619.9</v>
      </c>
      <c r="H11" s="78">
        <f>+G11/$G$13*100</f>
        <v>0.31577861526280704</v>
      </c>
      <c r="I11" s="78">
        <v>149.9</v>
      </c>
      <c r="J11" s="79">
        <f>+I11/$I$13*100</f>
        <v>1.2710653276300858E-2</v>
      </c>
    </row>
    <row r="12" spans="1:10" x14ac:dyDescent="0.2">
      <c r="B12" s="80" t="s">
        <v>557</v>
      </c>
      <c r="C12" s="81">
        <v>2204.3988755</v>
      </c>
      <c r="D12" s="78">
        <f>+C12/$C$13*100</f>
        <v>8.3769850235657414E-3</v>
      </c>
      <c r="E12" s="82">
        <v>2276.7588024000001</v>
      </c>
      <c r="F12" s="79">
        <f>+E12/$E$13*100</f>
        <v>0.18757428329219242</v>
      </c>
      <c r="G12" s="81">
        <v>2177.0274865000001</v>
      </c>
      <c r="H12" s="78">
        <f>+G12/$G$13*100</f>
        <v>0.18991097131855558</v>
      </c>
      <c r="I12" s="82">
        <v>2244.8632375000002</v>
      </c>
      <c r="J12" s="79">
        <f>+I12/$I$13*100</f>
        <v>0.19035142271231972</v>
      </c>
    </row>
    <row r="13" spans="1:10" x14ac:dyDescent="0.2">
      <c r="B13" s="83" t="s">
        <v>558</v>
      </c>
      <c r="C13" s="84">
        <f t="shared" ref="C13:J13" si="0">SUM(C8:C12)</f>
        <v>26314943.494571</v>
      </c>
      <c r="D13" s="85">
        <f t="shared" si="0"/>
        <v>100</v>
      </c>
      <c r="E13" s="85">
        <f t="shared" si="0"/>
        <v>1213790.4847293999</v>
      </c>
      <c r="F13" s="86">
        <f t="shared" si="0"/>
        <v>100</v>
      </c>
      <c r="G13" s="84">
        <f t="shared" si="0"/>
        <v>1146341.0836061002</v>
      </c>
      <c r="H13" s="85">
        <f t="shared" si="0"/>
        <v>99.999999999999986</v>
      </c>
      <c r="I13" s="85">
        <f t="shared" si="0"/>
        <v>1179325.6942936999</v>
      </c>
      <c r="J13" s="86">
        <f t="shared" si="0"/>
        <v>100.00000000000001</v>
      </c>
    </row>
    <row r="14" spans="1:10" ht="17.25" customHeight="1" x14ac:dyDescent="0.3">
      <c r="A14" s="65">
        <v>2</v>
      </c>
      <c r="B14" s="87" t="s">
        <v>579</v>
      </c>
      <c r="C14" s="88"/>
      <c r="D14" s="89"/>
      <c r="E14" s="89"/>
      <c r="F14" s="90"/>
      <c r="G14" s="88"/>
      <c r="H14" s="89"/>
      <c r="I14" s="89"/>
      <c r="J14" s="90"/>
    </row>
    <row r="15" spans="1:10" x14ac:dyDescent="0.2">
      <c r="B15" s="91" t="s">
        <v>559</v>
      </c>
      <c r="C15" s="77">
        <v>25211511.880991399</v>
      </c>
      <c r="D15" s="78">
        <f>+C15/$C$20*100</f>
        <v>95.819460229748969</v>
      </c>
      <c r="E15" s="78">
        <v>73382.667674900003</v>
      </c>
      <c r="F15" s="79">
        <f>+E15/$E$20*100</f>
        <v>6.0457441871658597</v>
      </c>
      <c r="G15" s="77">
        <v>78224.670260700004</v>
      </c>
      <c r="H15" s="78">
        <f>+G15/$G$20*100</f>
        <v>6.8238564751273598</v>
      </c>
      <c r="I15" s="78">
        <v>73532.525425999993</v>
      </c>
      <c r="J15" s="79">
        <f>+I15/$I$20*100</f>
        <v>6.2351329901311727</v>
      </c>
    </row>
    <row r="16" spans="1:10" x14ac:dyDescent="0.2">
      <c r="B16" s="91" t="s">
        <v>560</v>
      </c>
      <c r="C16" s="77">
        <v>183791.13555780001</v>
      </c>
      <c r="D16" s="78">
        <f>+C16/$C$20*100</f>
        <v>0.69852087757731518</v>
      </c>
      <c r="E16" s="78">
        <v>175502.73288239996</v>
      </c>
      <c r="F16" s="79">
        <f>+E16/$E$20*100</f>
        <v>14.459063165380325</v>
      </c>
      <c r="G16" s="77">
        <v>187061.7747259</v>
      </c>
      <c r="H16" s="78">
        <f>+G16/$G$20*100</f>
        <v>16.31816022308568</v>
      </c>
      <c r="I16" s="78">
        <v>174581.46350869999</v>
      </c>
      <c r="J16" s="79">
        <f>+I16/$I$20*100</f>
        <v>14.803498673303912</v>
      </c>
    </row>
    <row r="17" spans="1:10" x14ac:dyDescent="0.2">
      <c r="B17" s="91" t="s">
        <v>561</v>
      </c>
      <c r="C17" s="77">
        <v>586957.18690139987</v>
      </c>
      <c r="D17" s="78">
        <f>+C17/$C$20*100</f>
        <v>2.2308031780223567</v>
      </c>
      <c r="E17" s="78">
        <v>428198.28251419991</v>
      </c>
      <c r="F17" s="79">
        <f>+E17/$E$20*100</f>
        <v>35.277775522326785</v>
      </c>
      <c r="G17" s="77">
        <v>574170.00354690012</v>
      </c>
      <c r="H17" s="78">
        <f>+G17/$G$20*100</f>
        <v>50.087187117180342</v>
      </c>
      <c r="I17" s="78">
        <v>421292.9368579</v>
      </c>
      <c r="J17" s="79">
        <f>+I17/$I$20*100</f>
        <v>35.723205124451482</v>
      </c>
    </row>
    <row r="18" spans="1:10" x14ac:dyDescent="0.2">
      <c r="B18" s="91" t="s">
        <v>562</v>
      </c>
      <c r="C18" s="77">
        <v>210305.26461820002</v>
      </c>
      <c r="D18" s="78">
        <f>+C18/$C$20*100</f>
        <v>0.79929109504868112</v>
      </c>
      <c r="E18" s="78">
        <v>385482.05166549998</v>
      </c>
      <c r="F18" s="79">
        <f>+E18/$E$20*100</f>
        <v>31.758533001800437</v>
      </c>
      <c r="G18" s="77">
        <v>196008.9550671</v>
      </c>
      <c r="H18" s="78">
        <f>+G18/$G$20*100</f>
        <v>17.098659192297745</v>
      </c>
      <c r="I18" s="78">
        <v>369591.56434630003</v>
      </c>
      <c r="J18" s="79">
        <f>+I18/$I$20*100</f>
        <v>31.339227673458691</v>
      </c>
    </row>
    <row r="19" spans="1:10" x14ac:dyDescent="0.2">
      <c r="B19" s="91" t="s">
        <v>563</v>
      </c>
      <c r="C19" s="77">
        <v>118908.02650219999</v>
      </c>
      <c r="D19" s="78">
        <f>+C19/$C$20*100</f>
        <v>0.45192461960268016</v>
      </c>
      <c r="E19" s="78">
        <v>151224.7499924</v>
      </c>
      <c r="F19" s="79">
        <f>+E19/$E$20*100</f>
        <v>12.458884123326584</v>
      </c>
      <c r="G19" s="77">
        <v>110875.68000549999</v>
      </c>
      <c r="H19" s="78">
        <f>+G19/$G$20*100</f>
        <v>9.6721369923088716</v>
      </c>
      <c r="I19" s="78">
        <v>140327.20415479998</v>
      </c>
      <c r="J19" s="79">
        <f>+I19/$I$20*100</f>
        <v>11.898935538654754</v>
      </c>
    </row>
    <row r="20" spans="1:10" x14ac:dyDescent="0.2">
      <c r="B20" s="83" t="s">
        <v>558</v>
      </c>
      <c r="C20" s="84">
        <f>SUM(C15:C19)</f>
        <v>26311473.494570997</v>
      </c>
      <c r="D20" s="85">
        <f t="shared" ref="D20:J20" si="1">SUM(D15:D19)</f>
        <v>100</v>
      </c>
      <c r="E20" s="85">
        <f t="shared" si="1"/>
        <v>1213790.4847293999</v>
      </c>
      <c r="F20" s="86">
        <f t="shared" si="1"/>
        <v>100</v>
      </c>
      <c r="G20" s="84">
        <f t="shared" si="1"/>
        <v>1146341.0836061002</v>
      </c>
      <c r="H20" s="85">
        <f t="shared" si="1"/>
        <v>100</v>
      </c>
      <c r="I20" s="85">
        <f t="shared" si="1"/>
        <v>1179325.6942936999</v>
      </c>
      <c r="J20" s="86">
        <f t="shared" si="1"/>
        <v>100.00000000000001</v>
      </c>
    </row>
    <row r="21" spans="1:10" ht="16.5" x14ac:dyDescent="0.3">
      <c r="A21" s="65">
        <v>3</v>
      </c>
      <c r="B21" s="72" t="s">
        <v>564</v>
      </c>
      <c r="C21" s="73"/>
      <c r="D21" s="74"/>
      <c r="E21" s="74"/>
      <c r="F21" s="75"/>
      <c r="G21" s="73"/>
      <c r="H21" s="74"/>
      <c r="I21" s="74"/>
      <c r="J21" s="75"/>
    </row>
    <row r="22" spans="1:10" x14ac:dyDescent="0.2">
      <c r="B22" s="91" t="s">
        <v>565</v>
      </c>
      <c r="C22" s="77">
        <v>393761.15198199998</v>
      </c>
      <c r="D22" s="78">
        <f>+C22/$C$25*100</f>
        <v>1.4965378205186683</v>
      </c>
      <c r="E22" s="78">
        <v>399512.00709600002</v>
      </c>
      <c r="F22" s="79">
        <f>E22/$E$25*100</f>
        <v>32.914412505471773</v>
      </c>
      <c r="G22" s="77">
        <v>378097.99235650001</v>
      </c>
      <c r="H22" s="78">
        <f>+G22/$G$25*100</f>
        <v>32.983027282516908</v>
      </c>
      <c r="I22" s="78">
        <v>385483.84946719999</v>
      </c>
      <c r="J22" s="79">
        <f>+I22/$I$25*100</f>
        <v>32.686801562317093</v>
      </c>
    </row>
    <row r="23" spans="1:10" x14ac:dyDescent="0.2">
      <c r="B23" s="91" t="s">
        <v>566</v>
      </c>
      <c r="C23" s="77">
        <v>322791.65333269996</v>
      </c>
      <c r="D23" s="78">
        <f>+C23/$C$25*100</f>
        <v>1.226809488261094</v>
      </c>
      <c r="E23" s="78">
        <v>331715.46894709999</v>
      </c>
      <c r="F23" s="79">
        <f>E23/$E$25*100</f>
        <v>27.328890209668437</v>
      </c>
      <c r="G23" s="77">
        <v>308788.77381700004</v>
      </c>
      <c r="H23" s="78">
        <f>+G23/$G$25*100</f>
        <v>26.936901959897341</v>
      </c>
      <c r="I23" s="78">
        <v>319737.60529619997</v>
      </c>
      <c r="J23" s="79">
        <f>+I23/$I$25*100</f>
        <v>27.111900202233052</v>
      </c>
    </row>
    <row r="24" spans="1:10" x14ac:dyDescent="0.2">
      <c r="B24" s="91" t="s">
        <v>567</v>
      </c>
      <c r="C24" s="77">
        <v>25594920.689256303</v>
      </c>
      <c r="D24" s="78">
        <f>+C24/$C$25*100</f>
        <v>97.276652691220235</v>
      </c>
      <c r="E24" s="78">
        <v>482563.00868629973</v>
      </c>
      <c r="F24" s="79">
        <f>E24/$E$25*100</f>
        <v>39.75669728485979</v>
      </c>
      <c r="G24" s="77">
        <v>459454.31743259996</v>
      </c>
      <c r="H24" s="78">
        <f>+G24/$G$25*100</f>
        <v>40.080070757585737</v>
      </c>
      <c r="I24" s="78">
        <v>474104.23953029996</v>
      </c>
      <c r="J24" s="79">
        <f>+I24/$I$25*100</f>
        <v>40.201298235449855</v>
      </c>
    </row>
    <row r="25" spans="1:10" x14ac:dyDescent="0.2">
      <c r="B25" s="83" t="s">
        <v>558</v>
      </c>
      <c r="C25" s="84">
        <f>SUM(C22:C24)</f>
        <v>26311473.494571004</v>
      </c>
      <c r="D25" s="85">
        <f t="shared" ref="D25:J25" si="2">SUM(D22:D24)</f>
        <v>100</v>
      </c>
      <c r="E25" s="85">
        <f t="shared" si="2"/>
        <v>1213790.4847293997</v>
      </c>
      <c r="F25" s="86">
        <f t="shared" si="2"/>
        <v>100</v>
      </c>
      <c r="G25" s="84">
        <f t="shared" si="2"/>
        <v>1146341.0836061002</v>
      </c>
      <c r="H25" s="85">
        <f t="shared" si="2"/>
        <v>99.999999999999986</v>
      </c>
      <c r="I25" s="85">
        <f t="shared" si="2"/>
        <v>1179325.6942936999</v>
      </c>
      <c r="J25" s="86">
        <f t="shared" si="2"/>
        <v>100</v>
      </c>
    </row>
  </sheetData>
  <mergeCells count="3">
    <mergeCell ref="C3:D3"/>
    <mergeCell ref="C5:F5"/>
    <mergeCell ref="G5:J5"/>
  </mergeCells>
  <phoneticPr fontId="11" type="noConversion"/>
  <printOptions horizontalCentered="1"/>
  <pageMargins left="0.74" right="0.63" top="0.89583333333333337" bottom="0.74803149606299213" header="0.31496062992125984" footer="0.31496062992125984"/>
  <pageSetup paperSize="9" scale="98" orientation="landscape" r:id="rId1"/>
  <headerFooter>
    <oddHeader>&amp;C
&amp;"-,Bold"&amp;12PERIODIC DISCLOSURE&amp;RIRDA Periodic Disclosure</oddHeader>
    <oddFooter>&amp;L&amp;5//mrb-&amp;F-&amp;D&amp;RPage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24"/>
  <sheetViews>
    <sheetView view="pageBreakPreview" zoomScale="85" zoomScaleNormal="100" zoomScaleSheetLayoutView="85" workbookViewId="0">
      <selection activeCell="L1" sqref="L1:P65536"/>
    </sheetView>
  </sheetViews>
  <sheetFormatPr defaultRowHeight="15" x14ac:dyDescent="0.25"/>
  <cols>
    <col min="1" max="1" width="3.42578125" customWidth="1"/>
    <col min="2" max="2" width="4.140625" customWidth="1"/>
    <col min="3" max="3" width="11.140625" style="7" customWidth="1"/>
    <col min="4" max="4" width="39.7109375" customWidth="1"/>
    <col min="5" max="5" width="9" style="5" customWidth="1"/>
    <col min="6" max="6" width="18" style="4" bestFit="1" customWidth="1"/>
    <col min="7" max="7" width="17.5703125" style="4" customWidth="1"/>
    <col min="8" max="8" width="18" style="4" customWidth="1"/>
    <col min="9" max="10" width="10.42578125" customWidth="1"/>
  </cols>
  <sheetData>
    <row r="1" spans="2:10" ht="14.25" customHeight="1" x14ac:dyDescent="0.25"/>
    <row r="2" spans="2:10" x14ac:dyDescent="0.25">
      <c r="B2" s="11" t="s">
        <v>628</v>
      </c>
      <c r="C2" s="12"/>
      <c r="D2" s="13"/>
      <c r="E2" s="39"/>
      <c r="F2" s="14"/>
      <c r="G2" s="14"/>
      <c r="H2" s="14"/>
      <c r="I2" s="13"/>
      <c r="J2" s="52"/>
    </row>
    <row r="3" spans="2:10" s="6" customFormat="1" ht="15" customHeight="1" x14ac:dyDescent="0.25">
      <c r="B3" s="153" t="s">
        <v>518</v>
      </c>
      <c r="C3" s="154" t="s">
        <v>519</v>
      </c>
      <c r="D3" s="153" t="s">
        <v>533</v>
      </c>
      <c r="E3" s="156" t="s">
        <v>541</v>
      </c>
      <c r="F3" s="152" t="s">
        <v>534</v>
      </c>
      <c r="G3" s="152"/>
      <c r="H3" s="14"/>
      <c r="I3" s="153" t="s">
        <v>536</v>
      </c>
      <c r="J3" s="53"/>
    </row>
    <row r="4" spans="2:10" s="6" customFormat="1" x14ac:dyDescent="0.25">
      <c r="B4" s="153"/>
      <c r="C4" s="155"/>
      <c r="D4" s="153"/>
      <c r="E4" s="157"/>
      <c r="F4" s="40" t="s">
        <v>516</v>
      </c>
      <c r="G4" s="40" t="s">
        <v>517</v>
      </c>
      <c r="H4" s="14" t="s">
        <v>542</v>
      </c>
      <c r="I4" s="153"/>
      <c r="J4" s="53"/>
    </row>
    <row r="5" spans="2:10" x14ac:dyDescent="0.25">
      <c r="B5" s="15">
        <v>1</v>
      </c>
      <c r="C5" s="12">
        <v>40676</v>
      </c>
      <c r="D5" s="13" t="s">
        <v>236</v>
      </c>
      <c r="E5" s="42">
        <v>6</v>
      </c>
      <c r="F5" s="14">
        <v>16905300</v>
      </c>
      <c r="G5" s="14">
        <v>16905300</v>
      </c>
      <c r="H5" s="14">
        <v>16826668.719999999</v>
      </c>
      <c r="I5" s="13"/>
      <c r="J5" s="52"/>
    </row>
    <row r="6" spans="2:10" x14ac:dyDescent="0.25">
      <c r="B6" s="15">
        <v>2</v>
      </c>
      <c r="C6" s="12">
        <v>40703</v>
      </c>
      <c r="D6" s="13" t="s">
        <v>83</v>
      </c>
      <c r="E6" s="42">
        <v>8.5</v>
      </c>
      <c r="F6" s="14">
        <v>100000000</v>
      </c>
      <c r="G6" s="14">
        <v>100000000</v>
      </c>
      <c r="H6" s="14">
        <v>99672673.290000007</v>
      </c>
      <c r="I6" s="13"/>
      <c r="J6" s="52"/>
    </row>
    <row r="7" spans="2:10" x14ac:dyDescent="0.25">
      <c r="B7" s="15">
        <v>3</v>
      </c>
      <c r="C7" s="12">
        <v>40706</v>
      </c>
      <c r="D7" s="13" t="s">
        <v>97</v>
      </c>
      <c r="E7" s="42">
        <v>10.1</v>
      </c>
      <c r="F7" s="14">
        <v>50000000</v>
      </c>
      <c r="G7" s="14">
        <v>49906350</v>
      </c>
      <c r="H7" s="14">
        <v>50013257.920000002</v>
      </c>
      <c r="I7" s="13"/>
      <c r="J7" s="52"/>
    </row>
    <row r="8" spans="2:10" x14ac:dyDescent="0.25">
      <c r="B8" s="15">
        <v>4</v>
      </c>
      <c r="C8" s="12">
        <v>40724</v>
      </c>
      <c r="D8" s="13" t="s">
        <v>106</v>
      </c>
      <c r="E8" s="42">
        <v>7.3</v>
      </c>
      <c r="F8" s="14">
        <v>60000000</v>
      </c>
      <c r="G8" s="14">
        <v>60000000</v>
      </c>
      <c r="H8" s="14">
        <v>59645360.329999998</v>
      </c>
      <c r="I8" s="13"/>
      <c r="J8" s="52"/>
    </row>
    <row r="9" spans="2:10" x14ac:dyDescent="0.25">
      <c r="B9" s="15">
        <v>5</v>
      </c>
      <c r="C9" s="12">
        <v>40741</v>
      </c>
      <c r="D9" s="13" t="s">
        <v>97</v>
      </c>
      <c r="E9" s="42">
        <v>6.1</v>
      </c>
      <c r="F9" s="14">
        <v>20000000</v>
      </c>
      <c r="G9" s="14">
        <v>20000000</v>
      </c>
      <c r="H9" s="14">
        <v>19787940</v>
      </c>
      <c r="I9" s="13"/>
      <c r="J9" s="52"/>
    </row>
    <row r="10" spans="2:10" x14ac:dyDescent="0.25">
      <c r="B10" s="15">
        <v>6</v>
      </c>
      <c r="C10" s="12">
        <v>40741</v>
      </c>
      <c r="D10" s="13" t="s">
        <v>252</v>
      </c>
      <c r="E10" s="42">
        <v>10.25</v>
      </c>
      <c r="F10" s="14">
        <v>8000000</v>
      </c>
      <c r="G10" s="14">
        <v>8000000</v>
      </c>
      <c r="H10" s="14">
        <v>8008697.5499999998</v>
      </c>
      <c r="I10" s="13"/>
      <c r="J10" s="52"/>
    </row>
    <row r="11" spans="2:10" x14ac:dyDescent="0.25">
      <c r="B11" s="15">
        <v>7</v>
      </c>
      <c r="C11" s="12">
        <v>40745</v>
      </c>
      <c r="D11" s="13" t="s">
        <v>583</v>
      </c>
      <c r="E11" s="42">
        <v>11.15</v>
      </c>
      <c r="F11" s="14">
        <v>100000000</v>
      </c>
      <c r="G11" s="14">
        <v>100000000</v>
      </c>
      <c r="H11" s="14">
        <v>100378345.90000001</v>
      </c>
      <c r="I11" s="13"/>
      <c r="J11" s="52"/>
    </row>
    <row r="12" spans="2:10" x14ac:dyDescent="0.25">
      <c r="B12" s="15">
        <v>8</v>
      </c>
      <c r="C12" s="12">
        <v>40748</v>
      </c>
      <c r="D12" s="13" t="s">
        <v>97</v>
      </c>
      <c r="E12" s="42">
        <v>9.25</v>
      </c>
      <c r="F12" s="14">
        <v>50000000</v>
      </c>
      <c r="G12" s="14">
        <v>50025590</v>
      </c>
      <c r="H12" s="14">
        <v>49889176.189999998</v>
      </c>
      <c r="I12" s="13"/>
      <c r="J12" s="52"/>
    </row>
    <row r="13" spans="2:10" x14ac:dyDescent="0.25">
      <c r="B13" s="15">
        <v>9</v>
      </c>
      <c r="C13" s="12">
        <v>40755</v>
      </c>
      <c r="D13" s="13" t="s">
        <v>97</v>
      </c>
      <c r="E13" s="42">
        <v>8.6300000000000008</v>
      </c>
      <c r="F13" s="14">
        <v>50000000</v>
      </c>
      <c r="G13" s="14">
        <v>50035702.219999999</v>
      </c>
      <c r="H13" s="14">
        <v>49791139.159999996</v>
      </c>
      <c r="I13" s="13"/>
      <c r="J13" s="52"/>
    </row>
    <row r="14" spans="2:10" x14ac:dyDescent="0.25">
      <c r="B14" s="15">
        <v>10</v>
      </c>
      <c r="C14" s="12">
        <v>40784</v>
      </c>
      <c r="D14" s="13" t="s">
        <v>181</v>
      </c>
      <c r="E14" s="42">
        <v>8</v>
      </c>
      <c r="F14" s="14">
        <v>50000000</v>
      </c>
      <c r="G14" s="14">
        <v>49813350</v>
      </c>
      <c r="H14" s="14">
        <v>49802428.829999998</v>
      </c>
      <c r="I14" s="13"/>
      <c r="J14" s="52"/>
    </row>
    <row r="15" spans="2:10" x14ac:dyDescent="0.25">
      <c r="B15" s="15">
        <v>11</v>
      </c>
      <c r="C15" s="12">
        <v>40790</v>
      </c>
      <c r="D15" s="13" t="s">
        <v>59</v>
      </c>
      <c r="E15" s="42">
        <v>11.5</v>
      </c>
      <c r="F15" s="14">
        <v>2500000</v>
      </c>
      <c r="G15" s="14">
        <v>2497000</v>
      </c>
      <c r="H15" s="14">
        <v>2502851.62</v>
      </c>
      <c r="I15" s="13"/>
      <c r="J15" s="52"/>
    </row>
    <row r="16" spans="2:10" x14ac:dyDescent="0.25">
      <c r="B16" s="15">
        <v>12</v>
      </c>
      <c r="C16" s="12">
        <v>40793</v>
      </c>
      <c r="D16" s="13" t="s">
        <v>99</v>
      </c>
      <c r="E16" s="42">
        <v>8.5500000000000007</v>
      </c>
      <c r="F16" s="14">
        <v>50000000</v>
      </c>
      <c r="G16" s="14">
        <v>50024634.490000002</v>
      </c>
      <c r="H16" s="14">
        <v>49841820.990000002</v>
      </c>
      <c r="I16" s="13"/>
      <c r="J16" s="52"/>
    </row>
    <row r="17" spans="2:10" x14ac:dyDescent="0.25">
      <c r="B17" s="15">
        <v>13</v>
      </c>
      <c r="C17" s="12">
        <v>40799</v>
      </c>
      <c r="D17" s="13" t="s">
        <v>181</v>
      </c>
      <c r="E17" s="42">
        <v>10.45</v>
      </c>
      <c r="F17" s="14">
        <v>5000000</v>
      </c>
      <c r="G17" s="14">
        <v>5000000</v>
      </c>
      <c r="H17" s="14">
        <v>5013371.0199999996</v>
      </c>
      <c r="I17" s="15" t="s">
        <v>629</v>
      </c>
      <c r="J17" s="52"/>
    </row>
    <row r="18" spans="2:10" x14ac:dyDescent="0.25">
      <c r="B18" s="15">
        <v>14</v>
      </c>
      <c r="C18" s="12">
        <v>40801</v>
      </c>
      <c r="D18" s="13" t="s">
        <v>99</v>
      </c>
      <c r="E18" s="42">
        <v>11.15</v>
      </c>
      <c r="F18" s="14">
        <v>100000000</v>
      </c>
      <c r="G18" s="14">
        <v>100000000</v>
      </c>
      <c r="H18" s="14">
        <v>100531903.73</v>
      </c>
      <c r="I18" s="13"/>
      <c r="J18" s="52"/>
    </row>
    <row r="19" spans="2:10" x14ac:dyDescent="0.25">
      <c r="B19" s="15">
        <v>15</v>
      </c>
      <c r="C19" s="12">
        <v>40801</v>
      </c>
      <c r="D19" s="13" t="s">
        <v>170</v>
      </c>
      <c r="E19" s="42">
        <v>5.95</v>
      </c>
      <c r="F19" s="14">
        <v>20000000</v>
      </c>
      <c r="G19" s="14">
        <v>20000000</v>
      </c>
      <c r="H19" s="14">
        <v>19674991.68</v>
      </c>
      <c r="I19" s="13"/>
      <c r="J19" s="52"/>
    </row>
    <row r="20" spans="2:10" x14ac:dyDescent="0.25">
      <c r="B20" s="15">
        <v>16</v>
      </c>
      <c r="C20" s="12">
        <v>40825</v>
      </c>
      <c r="D20" s="13" t="s">
        <v>99</v>
      </c>
      <c r="E20" s="42">
        <v>8.49</v>
      </c>
      <c r="F20" s="14">
        <v>300000000</v>
      </c>
      <c r="G20" s="14">
        <v>299334950</v>
      </c>
      <c r="H20" s="14">
        <v>297829805.44999999</v>
      </c>
      <c r="I20" s="13"/>
      <c r="J20" s="52"/>
    </row>
    <row r="21" spans="2:10" x14ac:dyDescent="0.25">
      <c r="B21" s="15">
        <v>17</v>
      </c>
      <c r="C21" s="12">
        <v>40836</v>
      </c>
      <c r="D21" s="13" t="s">
        <v>83</v>
      </c>
      <c r="E21" s="42">
        <v>8.5500000000000007</v>
      </c>
      <c r="F21" s="14">
        <v>100000000</v>
      </c>
      <c r="G21" s="14">
        <v>98413500</v>
      </c>
      <c r="H21" s="14">
        <v>99084899.540000007</v>
      </c>
      <c r="I21" s="13"/>
      <c r="J21" s="52"/>
    </row>
    <row r="22" spans="2:10" x14ac:dyDescent="0.25">
      <c r="B22" s="15">
        <v>18</v>
      </c>
      <c r="C22" s="12">
        <v>40845</v>
      </c>
      <c r="D22" s="13" t="s">
        <v>181</v>
      </c>
      <c r="E22" s="42">
        <v>7.63</v>
      </c>
      <c r="F22" s="14">
        <v>50000000</v>
      </c>
      <c r="G22" s="14">
        <v>48980600</v>
      </c>
      <c r="H22" s="14">
        <v>49566378.399999999</v>
      </c>
      <c r="I22" s="13"/>
      <c r="J22" s="52"/>
    </row>
    <row r="23" spans="2:10" x14ac:dyDescent="0.25">
      <c r="B23" s="15">
        <v>19</v>
      </c>
      <c r="C23" s="12">
        <v>40850</v>
      </c>
      <c r="D23" s="13" t="s">
        <v>106</v>
      </c>
      <c r="E23" s="42">
        <v>11.75</v>
      </c>
      <c r="F23" s="14">
        <v>50000000</v>
      </c>
      <c r="G23" s="14">
        <v>50034340.75</v>
      </c>
      <c r="H23" s="14">
        <v>50490850.700000003</v>
      </c>
      <c r="I23" s="13"/>
      <c r="J23" s="52"/>
    </row>
    <row r="24" spans="2:10" x14ac:dyDescent="0.25">
      <c r="B24" s="15">
        <v>20</v>
      </c>
      <c r="C24" s="12">
        <v>40871</v>
      </c>
      <c r="D24" s="13" t="s">
        <v>599</v>
      </c>
      <c r="E24" s="42">
        <v>8.6</v>
      </c>
      <c r="F24" s="14">
        <v>350000000</v>
      </c>
      <c r="G24" s="14">
        <v>348304250</v>
      </c>
      <c r="H24" s="14">
        <v>347037835.95999998</v>
      </c>
      <c r="I24" s="13"/>
      <c r="J24" s="52"/>
    </row>
    <row r="25" spans="2:10" x14ac:dyDescent="0.25">
      <c r="B25" s="15">
        <v>21</v>
      </c>
      <c r="C25" s="12">
        <v>40893</v>
      </c>
      <c r="D25" s="13" t="s">
        <v>63</v>
      </c>
      <c r="E25" s="42">
        <v>12</v>
      </c>
      <c r="F25" s="14">
        <v>2000000</v>
      </c>
      <c r="G25" s="14">
        <v>1991200</v>
      </c>
      <c r="H25" s="14">
        <v>2036459.53</v>
      </c>
      <c r="I25" s="13"/>
      <c r="J25" s="52"/>
    </row>
    <row r="26" spans="2:10" x14ac:dyDescent="0.25">
      <c r="B26" s="15">
        <v>22</v>
      </c>
      <c r="C26" s="12">
        <v>40900</v>
      </c>
      <c r="D26" s="13" t="s">
        <v>51</v>
      </c>
      <c r="E26" s="42">
        <v>12</v>
      </c>
      <c r="F26" s="14">
        <v>2000000</v>
      </c>
      <c r="G26" s="14">
        <v>2000000</v>
      </c>
      <c r="H26" s="14">
        <v>2039172.41</v>
      </c>
      <c r="I26" s="13"/>
      <c r="J26" s="52"/>
    </row>
    <row r="27" spans="2:10" x14ac:dyDescent="0.25">
      <c r="B27" s="15">
        <v>23</v>
      </c>
      <c r="C27" s="12">
        <v>40908</v>
      </c>
      <c r="D27" s="13" t="s">
        <v>284</v>
      </c>
      <c r="E27" s="42">
        <v>9</v>
      </c>
      <c r="F27" s="14">
        <v>1020000</v>
      </c>
      <c r="G27" s="14">
        <v>1020000</v>
      </c>
      <c r="H27" s="14">
        <v>1020000</v>
      </c>
      <c r="I27" s="13"/>
      <c r="J27" s="52"/>
    </row>
    <row r="28" spans="2:10" x14ac:dyDescent="0.25">
      <c r="B28" s="15">
        <v>24</v>
      </c>
      <c r="C28" s="12">
        <v>40908</v>
      </c>
      <c r="D28" s="13" t="s">
        <v>289</v>
      </c>
      <c r="E28" s="42">
        <v>9</v>
      </c>
      <c r="F28" s="14">
        <v>750000</v>
      </c>
      <c r="G28" s="14">
        <v>750000</v>
      </c>
      <c r="H28" s="14">
        <v>750000</v>
      </c>
      <c r="I28" s="13"/>
      <c r="J28" s="52"/>
    </row>
    <row r="29" spans="2:10" x14ac:dyDescent="0.25">
      <c r="B29" s="15">
        <v>25</v>
      </c>
      <c r="C29" s="12">
        <v>40909</v>
      </c>
      <c r="D29" s="13" t="s">
        <v>287</v>
      </c>
      <c r="E29" s="42">
        <v>0</v>
      </c>
      <c r="F29" s="14">
        <v>375000</v>
      </c>
      <c r="G29" s="14">
        <v>375000</v>
      </c>
      <c r="H29" s="14">
        <v>375000</v>
      </c>
      <c r="I29" s="13"/>
      <c r="J29" s="52"/>
    </row>
    <row r="30" spans="2:10" x14ac:dyDescent="0.25">
      <c r="B30" s="15">
        <v>26</v>
      </c>
      <c r="C30" s="12">
        <v>40921</v>
      </c>
      <c r="D30" s="13" t="s">
        <v>53</v>
      </c>
      <c r="E30" s="42">
        <v>12</v>
      </c>
      <c r="F30" s="14">
        <v>5000000</v>
      </c>
      <c r="G30" s="14">
        <v>4978000</v>
      </c>
      <c r="H30" s="14">
        <v>4978000</v>
      </c>
      <c r="I30" s="13"/>
      <c r="J30" s="52"/>
    </row>
    <row r="31" spans="2:10" x14ac:dyDescent="0.25">
      <c r="B31" s="15">
        <v>27</v>
      </c>
      <c r="C31" s="12">
        <v>40923</v>
      </c>
      <c r="D31" s="13" t="s">
        <v>582</v>
      </c>
      <c r="E31" s="42">
        <v>12</v>
      </c>
      <c r="F31" s="14">
        <v>1000000</v>
      </c>
      <c r="G31" s="14">
        <v>995600</v>
      </c>
      <c r="H31" s="14">
        <v>1021240.3</v>
      </c>
      <c r="I31" s="13"/>
      <c r="J31" s="52"/>
    </row>
    <row r="32" spans="2:10" x14ac:dyDescent="0.25">
      <c r="B32" s="15">
        <v>28</v>
      </c>
      <c r="C32" s="12">
        <v>40957</v>
      </c>
      <c r="D32" s="13" t="s">
        <v>97</v>
      </c>
      <c r="E32" s="42">
        <v>7.1</v>
      </c>
      <c r="F32" s="14">
        <v>50000000</v>
      </c>
      <c r="G32" s="14">
        <v>50000000</v>
      </c>
      <c r="H32" s="14">
        <v>48966417.68</v>
      </c>
      <c r="I32" s="13"/>
      <c r="J32" s="52"/>
    </row>
    <row r="33" spans="2:10" x14ac:dyDescent="0.25">
      <c r="B33" s="15">
        <v>29</v>
      </c>
      <c r="C33" s="12">
        <v>40962</v>
      </c>
      <c r="D33" s="13" t="s">
        <v>97</v>
      </c>
      <c r="E33" s="42">
        <v>6.68</v>
      </c>
      <c r="F33" s="14">
        <v>25000000</v>
      </c>
      <c r="G33" s="14">
        <v>25000000</v>
      </c>
      <c r="H33" s="14">
        <v>24391471.210000001</v>
      </c>
      <c r="I33" s="13"/>
      <c r="J33" s="52"/>
    </row>
    <row r="34" spans="2:10" x14ac:dyDescent="0.25">
      <c r="B34" s="15">
        <v>30</v>
      </c>
      <c r="C34" s="12">
        <v>40967</v>
      </c>
      <c r="D34" s="13" t="s">
        <v>581</v>
      </c>
      <c r="E34" s="42">
        <v>11.5</v>
      </c>
      <c r="F34" s="14">
        <v>50000000</v>
      </c>
      <c r="G34" s="14">
        <v>50000000</v>
      </c>
      <c r="H34" s="14">
        <v>51686793.719999999</v>
      </c>
      <c r="I34" s="13"/>
      <c r="J34" s="52"/>
    </row>
    <row r="35" spans="2:10" x14ac:dyDescent="0.25">
      <c r="B35" s="15">
        <v>31</v>
      </c>
      <c r="C35" s="12">
        <v>40983</v>
      </c>
      <c r="D35" s="13" t="s">
        <v>223</v>
      </c>
      <c r="E35" s="42">
        <v>10.25</v>
      </c>
      <c r="F35" s="14">
        <v>50000000</v>
      </c>
      <c r="G35" s="14">
        <v>49875000</v>
      </c>
      <c r="H35" s="14">
        <v>50213719.060000002</v>
      </c>
      <c r="I35" s="13"/>
      <c r="J35" s="52"/>
    </row>
    <row r="36" spans="2:10" x14ac:dyDescent="0.25">
      <c r="B36" s="13"/>
      <c r="C36" s="12"/>
      <c r="D36" s="19" t="s">
        <v>535</v>
      </c>
      <c r="E36" s="41"/>
      <c r="F36" s="20">
        <f>SUM(F5:F35)</f>
        <v>1719550300</v>
      </c>
      <c r="G36" s="20">
        <f>SUM(G5:G35)</f>
        <v>1714260367.46</v>
      </c>
      <c r="H36" s="20">
        <f>SUM(H5:H35)</f>
        <v>1712868670.8900001</v>
      </c>
      <c r="I36" s="13"/>
      <c r="J36" s="52"/>
    </row>
    <row r="38" spans="2:10" x14ac:dyDescent="0.25">
      <c r="B38" s="22"/>
      <c r="C38" s="46"/>
      <c r="D38" s="18"/>
      <c r="E38" s="16"/>
      <c r="F38" s="16"/>
      <c r="G38" s="16"/>
      <c r="H38" s="14"/>
      <c r="I38" s="13"/>
    </row>
    <row r="39" spans="2:10" x14ac:dyDescent="0.25">
      <c r="B39" s="15"/>
      <c r="C39" s="12"/>
      <c r="D39" s="13"/>
      <c r="E39" s="42"/>
      <c r="F39" s="14"/>
      <c r="G39" s="14"/>
      <c r="H39" s="14"/>
      <c r="I39" s="13"/>
    </row>
    <row r="40" spans="2:10" x14ac:dyDescent="0.25">
      <c r="B40" s="15"/>
      <c r="C40" s="12"/>
      <c r="D40" s="13"/>
      <c r="E40" s="42"/>
      <c r="F40" s="14"/>
      <c r="G40" s="14"/>
      <c r="H40" s="14"/>
      <c r="I40" s="13"/>
    </row>
    <row r="41" spans="2:10" x14ac:dyDescent="0.25">
      <c r="B41" s="15"/>
      <c r="C41" s="12"/>
      <c r="D41" s="13"/>
      <c r="E41" s="42"/>
      <c r="F41" s="14"/>
      <c r="G41" s="14"/>
      <c r="H41" s="14"/>
      <c r="I41" s="13"/>
    </row>
    <row r="42" spans="2:10" x14ac:dyDescent="0.25">
      <c r="B42" s="15"/>
      <c r="C42" s="12"/>
      <c r="D42" s="13"/>
      <c r="E42" s="42"/>
      <c r="F42" s="14"/>
      <c r="G42" s="14"/>
      <c r="H42" s="14"/>
      <c r="I42" s="13"/>
    </row>
    <row r="43" spans="2:10" x14ac:dyDescent="0.25">
      <c r="B43" s="15"/>
      <c r="C43" s="12"/>
      <c r="D43" s="13"/>
      <c r="E43" s="42"/>
      <c r="F43" s="14"/>
      <c r="G43" s="14"/>
      <c r="H43" s="14"/>
      <c r="I43" s="13"/>
    </row>
    <row r="44" spans="2:10" x14ac:dyDescent="0.25">
      <c r="B44" s="15"/>
      <c r="C44" s="12"/>
      <c r="D44" s="13"/>
      <c r="E44" s="42"/>
      <c r="F44" s="14"/>
      <c r="G44" s="14"/>
      <c r="H44" s="14"/>
      <c r="I44" s="13"/>
    </row>
    <row r="45" spans="2:10" x14ac:dyDescent="0.25">
      <c r="B45" s="15"/>
      <c r="C45" s="12"/>
      <c r="D45" s="13"/>
      <c r="E45" s="42"/>
      <c r="F45" s="14"/>
      <c r="G45" s="14"/>
      <c r="H45" s="14"/>
      <c r="I45" s="13"/>
    </row>
    <row r="46" spans="2:10" x14ac:dyDescent="0.25">
      <c r="B46" s="15"/>
      <c r="C46" s="12"/>
      <c r="D46" s="13"/>
      <c r="E46" s="42"/>
      <c r="F46" s="14"/>
      <c r="G46" s="14"/>
      <c r="H46" s="14"/>
      <c r="I46" s="13"/>
    </row>
    <row r="47" spans="2:10" x14ac:dyDescent="0.25">
      <c r="B47" s="15"/>
      <c r="C47" s="12"/>
      <c r="D47" s="13"/>
      <c r="E47" s="42"/>
      <c r="F47" s="14"/>
      <c r="G47" s="14"/>
      <c r="H47" s="14"/>
      <c r="I47" s="13"/>
    </row>
    <row r="48" spans="2:10" x14ac:dyDescent="0.25">
      <c r="B48" s="15"/>
      <c r="C48" s="12"/>
      <c r="D48" s="13"/>
      <c r="E48" s="42"/>
      <c r="F48" s="14"/>
      <c r="G48" s="14"/>
      <c r="H48" s="14"/>
      <c r="I48" s="13"/>
    </row>
    <row r="49" spans="2:9" x14ac:dyDescent="0.25">
      <c r="B49" s="15"/>
      <c r="C49" s="12"/>
      <c r="D49" s="13"/>
      <c r="E49" s="42"/>
      <c r="F49" s="14"/>
      <c r="G49" s="14"/>
      <c r="H49" s="14"/>
      <c r="I49" s="13"/>
    </row>
    <row r="50" spans="2:9" x14ac:dyDescent="0.25">
      <c r="B50" s="15"/>
      <c r="C50" s="12"/>
      <c r="D50" s="13"/>
      <c r="E50" s="42"/>
      <c r="F50" s="14"/>
      <c r="G50" s="14"/>
      <c r="H50" s="14"/>
      <c r="I50" s="13"/>
    </row>
    <row r="51" spans="2:9" x14ac:dyDescent="0.25">
      <c r="B51" s="15"/>
      <c r="C51" s="12"/>
      <c r="D51" s="13"/>
      <c r="E51" s="42"/>
      <c r="F51" s="14"/>
      <c r="G51" s="14"/>
      <c r="H51" s="14"/>
      <c r="I51" s="13"/>
    </row>
    <row r="52" spans="2:9" x14ac:dyDescent="0.25">
      <c r="B52" s="15"/>
      <c r="C52" s="12"/>
      <c r="D52" s="13"/>
      <c r="E52" s="42"/>
      <c r="F52" s="14"/>
      <c r="G52" s="14"/>
      <c r="H52" s="14"/>
      <c r="I52" s="13"/>
    </row>
    <row r="53" spans="2:9" x14ac:dyDescent="0.25">
      <c r="B53" s="15"/>
      <c r="C53" s="12"/>
      <c r="D53" s="13"/>
      <c r="E53" s="42"/>
      <c r="F53" s="14"/>
      <c r="G53" s="14"/>
      <c r="H53" s="14"/>
      <c r="I53" s="13"/>
    </row>
    <row r="54" spans="2:9" x14ac:dyDescent="0.25">
      <c r="B54" s="15"/>
      <c r="C54" s="12"/>
      <c r="D54" s="13"/>
      <c r="E54" s="42"/>
      <c r="F54" s="14"/>
      <c r="G54" s="14"/>
      <c r="H54" s="14"/>
      <c r="I54" s="13"/>
    </row>
    <row r="55" spans="2:9" x14ac:dyDescent="0.25">
      <c r="B55" s="15"/>
      <c r="C55" s="12"/>
      <c r="D55" s="13"/>
      <c r="E55" s="42"/>
      <c r="F55" s="14"/>
      <c r="G55" s="14"/>
      <c r="H55" s="14"/>
      <c r="I55" s="13"/>
    </row>
    <row r="56" spans="2:9" x14ac:dyDescent="0.25">
      <c r="B56" s="15"/>
      <c r="C56" s="12"/>
      <c r="D56" s="13"/>
      <c r="E56" s="42"/>
      <c r="F56" s="14"/>
      <c r="G56" s="14"/>
      <c r="H56" s="14"/>
      <c r="I56" s="13"/>
    </row>
    <row r="57" spans="2:9" x14ac:dyDescent="0.25">
      <c r="B57" s="15"/>
      <c r="C57" s="12"/>
      <c r="D57" s="13"/>
      <c r="E57" s="42"/>
      <c r="F57" s="14"/>
      <c r="G57" s="14"/>
      <c r="H57" s="14"/>
      <c r="I57" s="13"/>
    </row>
    <row r="58" spans="2:9" x14ac:dyDescent="0.25">
      <c r="B58" s="15"/>
      <c r="C58" s="12"/>
      <c r="D58" s="13"/>
      <c r="E58" s="42"/>
      <c r="F58" s="14"/>
      <c r="G58" s="14"/>
      <c r="H58" s="14"/>
      <c r="I58" s="13"/>
    </row>
    <row r="59" spans="2:9" x14ac:dyDescent="0.25">
      <c r="B59" s="15"/>
      <c r="C59" s="12"/>
      <c r="D59" s="13"/>
      <c r="E59" s="42"/>
      <c r="F59" s="14"/>
      <c r="G59" s="14"/>
      <c r="H59" s="14"/>
      <c r="I59" s="13"/>
    </row>
    <row r="60" spans="2:9" x14ac:dyDescent="0.25">
      <c r="B60" s="15"/>
      <c r="C60" s="12"/>
      <c r="D60" s="13"/>
      <c r="E60" s="42"/>
      <c r="F60" s="14"/>
      <c r="G60" s="14"/>
      <c r="H60" s="14"/>
      <c r="I60" s="13"/>
    </row>
    <row r="61" spans="2:9" x14ac:dyDescent="0.25">
      <c r="B61" s="15"/>
      <c r="C61" s="12"/>
      <c r="D61" s="13"/>
      <c r="E61" s="42"/>
      <c r="F61" s="14"/>
      <c r="G61" s="14"/>
      <c r="H61" s="14"/>
      <c r="I61" s="13"/>
    </row>
    <row r="62" spans="2:9" x14ac:dyDescent="0.25">
      <c r="B62" s="15"/>
      <c r="C62" s="12"/>
      <c r="D62" s="13"/>
      <c r="E62" s="42"/>
      <c r="F62" s="14"/>
      <c r="G62" s="14"/>
      <c r="H62" s="14"/>
      <c r="I62" s="13"/>
    </row>
    <row r="63" spans="2:9" x14ac:dyDescent="0.25">
      <c r="B63" s="15"/>
      <c r="C63" s="12"/>
      <c r="D63" s="13"/>
      <c r="E63" s="42"/>
      <c r="F63" s="14"/>
      <c r="G63" s="14"/>
      <c r="H63" s="14"/>
      <c r="I63" s="13"/>
    </row>
    <row r="64" spans="2:9" x14ac:dyDescent="0.25">
      <c r="B64" s="15"/>
      <c r="C64" s="12"/>
      <c r="D64" s="13"/>
      <c r="E64" s="42"/>
      <c r="F64" s="14"/>
      <c r="G64" s="14"/>
      <c r="H64" s="14"/>
      <c r="I64" s="13"/>
    </row>
    <row r="65" spans="2:9" x14ac:dyDescent="0.25">
      <c r="B65" s="15"/>
      <c r="C65" s="12"/>
      <c r="D65" s="13"/>
      <c r="E65" s="42"/>
      <c r="F65" s="14"/>
      <c r="G65" s="14"/>
      <c r="H65" s="14"/>
      <c r="I65" s="13"/>
    </row>
    <row r="66" spans="2:9" x14ac:dyDescent="0.25">
      <c r="B66" s="15"/>
      <c r="C66" s="12"/>
      <c r="D66" s="13"/>
      <c r="E66" s="42"/>
      <c r="F66" s="14"/>
      <c r="G66" s="14"/>
      <c r="H66" s="14"/>
      <c r="I66" s="13"/>
    </row>
    <row r="67" spans="2:9" x14ac:dyDescent="0.25">
      <c r="B67" s="15"/>
      <c r="C67" s="12"/>
      <c r="D67" s="13"/>
      <c r="E67" s="42"/>
      <c r="F67" s="14"/>
      <c r="G67" s="14"/>
      <c r="H67" s="14"/>
      <c r="I67" s="13"/>
    </row>
    <row r="68" spans="2:9" x14ac:dyDescent="0.25">
      <c r="B68" s="15"/>
      <c r="C68" s="12"/>
      <c r="D68" s="13"/>
      <c r="E68" s="42"/>
      <c r="F68" s="14"/>
      <c r="G68" s="14"/>
      <c r="H68" s="14"/>
      <c r="I68" s="13"/>
    </row>
    <row r="69" spans="2:9" x14ac:dyDescent="0.25">
      <c r="B69" s="15"/>
      <c r="C69" s="12"/>
      <c r="D69" s="13"/>
      <c r="E69" s="42"/>
      <c r="F69" s="14"/>
      <c r="G69" s="14"/>
      <c r="H69" s="14"/>
      <c r="I69" s="13"/>
    </row>
    <row r="70" spans="2:9" x14ac:dyDescent="0.25">
      <c r="B70" s="15"/>
      <c r="C70" s="12"/>
      <c r="D70" s="13"/>
      <c r="E70" s="42"/>
      <c r="F70" s="14"/>
      <c r="G70" s="14"/>
      <c r="H70" s="14"/>
      <c r="I70" s="13"/>
    </row>
    <row r="71" spans="2:9" x14ac:dyDescent="0.25">
      <c r="B71" s="15"/>
      <c r="C71" s="12"/>
      <c r="D71" s="13"/>
      <c r="E71" s="42"/>
      <c r="F71" s="14"/>
      <c r="G71" s="14"/>
      <c r="H71" s="14"/>
      <c r="I71" s="13"/>
    </row>
    <row r="72" spans="2:9" x14ac:dyDescent="0.25">
      <c r="B72" s="15"/>
      <c r="C72" s="12"/>
      <c r="D72" s="13"/>
      <c r="E72" s="42"/>
      <c r="F72" s="14"/>
      <c r="G72" s="14"/>
      <c r="H72" s="14"/>
      <c r="I72" s="13"/>
    </row>
    <row r="73" spans="2:9" x14ac:dyDescent="0.25">
      <c r="B73" s="15"/>
      <c r="C73" s="12"/>
      <c r="D73" s="13"/>
      <c r="E73" s="42"/>
      <c r="F73" s="14"/>
      <c r="G73" s="14"/>
      <c r="H73" s="14"/>
      <c r="I73" s="13"/>
    </row>
    <row r="74" spans="2:9" x14ac:dyDescent="0.25">
      <c r="B74" s="15"/>
      <c r="C74" s="12"/>
      <c r="D74" s="13"/>
      <c r="E74" s="42"/>
      <c r="F74" s="14"/>
      <c r="G74" s="14"/>
      <c r="H74" s="14"/>
      <c r="I74" s="13"/>
    </row>
    <row r="75" spans="2:9" x14ac:dyDescent="0.25">
      <c r="B75" s="15"/>
      <c r="C75" s="12"/>
      <c r="D75" s="13"/>
      <c r="E75" s="42"/>
      <c r="F75" s="14"/>
      <c r="G75" s="14"/>
      <c r="H75" s="14"/>
      <c r="I75" s="13"/>
    </row>
    <row r="76" spans="2:9" x14ac:dyDescent="0.25">
      <c r="B76" s="15"/>
      <c r="C76" s="12"/>
      <c r="D76" s="13"/>
      <c r="E76" s="42"/>
      <c r="F76" s="14"/>
      <c r="G76" s="14"/>
      <c r="H76" s="14"/>
      <c r="I76" s="13"/>
    </row>
    <row r="77" spans="2:9" x14ac:dyDescent="0.25">
      <c r="B77" s="15"/>
      <c r="C77" s="12"/>
      <c r="D77" s="13"/>
      <c r="E77" s="42"/>
      <c r="F77" s="14"/>
      <c r="G77" s="14"/>
      <c r="H77" s="14"/>
      <c r="I77" s="13"/>
    </row>
    <row r="78" spans="2:9" x14ac:dyDescent="0.25">
      <c r="B78" s="15"/>
      <c r="C78" s="12"/>
      <c r="D78" s="13"/>
      <c r="E78" s="42"/>
      <c r="F78" s="14"/>
      <c r="G78" s="14"/>
      <c r="H78" s="14"/>
      <c r="I78" s="13"/>
    </row>
    <row r="79" spans="2:9" x14ac:dyDescent="0.25">
      <c r="B79" s="15"/>
      <c r="C79" s="12"/>
      <c r="D79" s="13"/>
      <c r="E79" s="42"/>
      <c r="F79" s="14"/>
      <c r="G79" s="14"/>
      <c r="H79" s="14"/>
      <c r="I79" s="13"/>
    </row>
    <row r="80" spans="2:9" x14ac:dyDescent="0.25">
      <c r="B80" s="15"/>
      <c r="C80" s="12"/>
      <c r="D80" s="13"/>
      <c r="E80" s="42"/>
      <c r="F80" s="14"/>
      <c r="G80" s="14"/>
      <c r="H80" s="14"/>
      <c r="I80" s="13"/>
    </row>
    <row r="81" spans="2:9" x14ac:dyDescent="0.25">
      <c r="B81" s="15"/>
      <c r="C81" s="12"/>
      <c r="D81" s="13"/>
      <c r="E81" s="42"/>
      <c r="F81" s="14"/>
      <c r="G81" s="14"/>
      <c r="H81" s="14"/>
      <c r="I81" s="13"/>
    </row>
    <row r="82" spans="2:9" x14ac:dyDescent="0.25">
      <c r="B82" s="15"/>
      <c r="C82" s="12"/>
      <c r="D82" s="13"/>
      <c r="E82" s="42"/>
      <c r="F82" s="14"/>
      <c r="G82" s="14"/>
      <c r="H82" s="14"/>
      <c r="I82" s="13"/>
    </row>
    <row r="83" spans="2:9" x14ac:dyDescent="0.25">
      <c r="B83" s="15"/>
      <c r="C83" s="12"/>
      <c r="D83" s="13"/>
      <c r="E83" s="42"/>
      <c r="F83" s="14"/>
      <c r="G83" s="14"/>
      <c r="H83" s="14"/>
      <c r="I83" s="13"/>
    </row>
    <row r="84" spans="2:9" x14ac:dyDescent="0.25">
      <c r="B84" s="15"/>
      <c r="C84" s="12"/>
      <c r="D84" s="13"/>
      <c r="E84" s="42"/>
      <c r="F84" s="14"/>
      <c r="G84" s="14"/>
      <c r="H84" s="14"/>
      <c r="I84" s="13"/>
    </row>
    <row r="85" spans="2:9" x14ac:dyDescent="0.25">
      <c r="B85" s="15"/>
      <c r="C85" s="12"/>
      <c r="D85" s="13"/>
      <c r="E85" s="42"/>
      <c r="F85" s="14"/>
      <c r="G85" s="14"/>
      <c r="H85" s="14"/>
      <c r="I85" s="13"/>
    </row>
    <row r="86" spans="2:9" x14ac:dyDescent="0.25">
      <c r="B86" s="15"/>
      <c r="C86" s="12"/>
      <c r="D86" s="13"/>
      <c r="E86" s="42"/>
      <c r="F86" s="14"/>
      <c r="G86" s="14"/>
      <c r="H86" s="14"/>
      <c r="I86" s="13"/>
    </row>
    <row r="87" spans="2:9" x14ac:dyDescent="0.25">
      <c r="B87" s="15"/>
      <c r="C87" s="12"/>
      <c r="D87" s="13"/>
      <c r="E87" s="42"/>
      <c r="F87" s="14"/>
      <c r="G87" s="14"/>
      <c r="H87" s="14"/>
      <c r="I87" s="13"/>
    </row>
    <row r="88" spans="2:9" x14ac:dyDescent="0.25">
      <c r="B88" s="15"/>
      <c r="C88" s="12"/>
      <c r="D88" s="13"/>
      <c r="E88" s="42"/>
      <c r="F88" s="14"/>
      <c r="G88" s="14"/>
      <c r="H88" s="14"/>
      <c r="I88" s="13"/>
    </row>
    <row r="89" spans="2:9" x14ac:dyDescent="0.25">
      <c r="B89" s="15"/>
      <c r="C89" s="12"/>
      <c r="D89" s="13"/>
      <c r="E89" s="42"/>
      <c r="F89" s="14"/>
      <c r="G89" s="14"/>
      <c r="H89" s="14"/>
      <c r="I89" s="13"/>
    </row>
    <row r="90" spans="2:9" x14ac:dyDescent="0.25">
      <c r="B90" s="15"/>
      <c r="C90" s="12"/>
      <c r="D90" s="13"/>
      <c r="E90" s="42"/>
      <c r="F90" s="14"/>
      <c r="G90" s="14"/>
      <c r="H90" s="14"/>
      <c r="I90" s="13"/>
    </row>
    <row r="91" spans="2:9" x14ac:dyDescent="0.25">
      <c r="B91" s="15"/>
      <c r="C91" s="12"/>
      <c r="D91" s="13"/>
      <c r="E91" s="42"/>
      <c r="F91" s="14"/>
      <c r="G91" s="14"/>
      <c r="H91" s="14"/>
      <c r="I91" s="13"/>
    </row>
    <row r="92" spans="2:9" x14ac:dyDescent="0.25">
      <c r="B92" s="15"/>
      <c r="C92" s="12"/>
      <c r="D92" s="13"/>
      <c r="E92" s="42"/>
      <c r="F92" s="14"/>
      <c r="G92" s="14"/>
      <c r="H92" s="14"/>
      <c r="I92" s="13"/>
    </row>
    <row r="93" spans="2:9" x14ac:dyDescent="0.25">
      <c r="B93" s="15"/>
      <c r="C93" s="12"/>
      <c r="D93" s="13"/>
      <c r="E93" s="42"/>
      <c r="F93" s="14"/>
      <c r="G93" s="14"/>
      <c r="H93" s="14"/>
      <c r="I93" s="13"/>
    </row>
    <row r="94" spans="2:9" x14ac:dyDescent="0.25">
      <c r="B94" s="15"/>
      <c r="C94" s="12"/>
      <c r="D94" s="13"/>
      <c r="E94" s="42"/>
      <c r="F94" s="14"/>
      <c r="G94" s="14"/>
      <c r="H94" s="14"/>
      <c r="I94" s="13"/>
    </row>
    <row r="95" spans="2:9" x14ac:dyDescent="0.25">
      <c r="B95" s="15"/>
      <c r="C95" s="12"/>
      <c r="D95" s="19"/>
      <c r="E95" s="56"/>
      <c r="F95" s="20"/>
      <c r="G95" s="20"/>
      <c r="H95" s="20"/>
      <c r="I95" s="13"/>
    </row>
    <row r="97" spans="2:9" x14ac:dyDescent="0.25">
      <c r="B97" s="22"/>
      <c r="C97" s="46"/>
      <c r="D97" s="18"/>
      <c r="E97" s="16"/>
      <c r="F97" s="16"/>
      <c r="G97" s="16"/>
      <c r="H97" s="13"/>
      <c r="I97" s="13"/>
    </row>
    <row r="98" spans="2:9" x14ac:dyDescent="0.25">
      <c r="B98" s="15"/>
      <c r="C98" s="12"/>
      <c r="D98" s="13"/>
      <c r="E98" s="42"/>
      <c r="F98" s="14"/>
      <c r="G98" s="14"/>
      <c r="H98" s="14"/>
      <c r="I98" s="13"/>
    </row>
    <row r="99" spans="2:9" x14ac:dyDescent="0.25">
      <c r="B99" s="15"/>
      <c r="C99" s="12"/>
      <c r="D99" s="13"/>
      <c r="E99" s="42"/>
      <c r="F99" s="14"/>
      <c r="G99" s="14"/>
      <c r="H99" s="14"/>
      <c r="I99" s="13"/>
    </row>
    <row r="100" spans="2:9" x14ac:dyDescent="0.25">
      <c r="B100" s="15"/>
      <c r="C100" s="12"/>
      <c r="D100" s="13"/>
      <c r="E100" s="42"/>
      <c r="F100" s="14"/>
      <c r="G100" s="14"/>
      <c r="H100" s="14"/>
      <c r="I100" s="13"/>
    </row>
    <row r="101" spans="2:9" x14ac:dyDescent="0.25">
      <c r="B101" s="15"/>
      <c r="C101" s="12"/>
      <c r="D101" s="13"/>
      <c r="E101" s="42"/>
      <c r="F101" s="14"/>
      <c r="G101" s="14"/>
      <c r="H101" s="14"/>
      <c r="I101" s="13"/>
    </row>
    <row r="102" spans="2:9" x14ac:dyDescent="0.25">
      <c r="B102" s="15"/>
      <c r="C102" s="12"/>
      <c r="D102" s="13"/>
      <c r="E102" s="42"/>
      <c r="F102" s="14"/>
      <c r="G102" s="14"/>
      <c r="H102" s="14"/>
      <c r="I102" s="13"/>
    </row>
    <row r="103" spans="2:9" x14ac:dyDescent="0.25">
      <c r="B103" s="15"/>
      <c r="C103" s="12"/>
      <c r="D103" s="13"/>
      <c r="E103" s="42"/>
      <c r="F103" s="14"/>
      <c r="G103" s="14"/>
      <c r="H103" s="14"/>
      <c r="I103" s="13"/>
    </row>
    <row r="104" spans="2:9" x14ac:dyDescent="0.25">
      <c r="B104" s="15"/>
      <c r="C104" s="12"/>
      <c r="D104" s="13"/>
      <c r="E104" s="42"/>
      <c r="F104" s="14"/>
      <c r="G104" s="14"/>
      <c r="H104" s="14"/>
      <c r="I104" s="13"/>
    </row>
    <row r="105" spans="2:9" x14ac:dyDescent="0.25">
      <c r="B105" s="15"/>
      <c r="C105" s="12"/>
      <c r="D105" s="13"/>
      <c r="E105" s="42"/>
      <c r="F105" s="14"/>
      <c r="G105" s="14"/>
      <c r="H105" s="14"/>
      <c r="I105" s="13"/>
    </row>
    <row r="106" spans="2:9" x14ac:dyDescent="0.25">
      <c r="B106" s="15"/>
      <c r="C106" s="12"/>
      <c r="D106" s="13"/>
      <c r="E106" s="42"/>
      <c r="F106" s="14"/>
      <c r="G106" s="14"/>
      <c r="H106" s="14"/>
      <c r="I106" s="13"/>
    </row>
    <row r="107" spans="2:9" x14ac:dyDescent="0.25">
      <c r="B107" s="15"/>
      <c r="C107" s="12"/>
      <c r="D107" s="13"/>
      <c r="E107" s="42"/>
      <c r="F107" s="14"/>
      <c r="G107" s="14"/>
      <c r="H107" s="14"/>
      <c r="I107" s="13"/>
    </row>
    <row r="108" spans="2:9" x14ac:dyDescent="0.25">
      <c r="B108" s="15"/>
      <c r="C108" s="12"/>
      <c r="D108" s="13"/>
      <c r="E108" s="42"/>
      <c r="F108" s="14"/>
      <c r="G108" s="14"/>
      <c r="H108" s="14"/>
      <c r="I108" s="13"/>
    </row>
    <row r="109" spans="2:9" x14ac:dyDescent="0.25">
      <c r="B109" s="15"/>
      <c r="C109" s="12"/>
      <c r="D109" s="13"/>
      <c r="E109" s="42"/>
      <c r="F109" s="14"/>
      <c r="G109" s="14"/>
      <c r="H109" s="14"/>
      <c r="I109" s="13"/>
    </row>
    <row r="110" spans="2:9" x14ac:dyDescent="0.25">
      <c r="B110" s="15"/>
      <c r="C110" s="12"/>
      <c r="D110" s="13"/>
      <c r="E110" s="42"/>
      <c r="F110" s="14"/>
      <c r="G110" s="14"/>
      <c r="H110" s="14"/>
      <c r="I110" s="13"/>
    </row>
    <row r="111" spans="2:9" x14ac:dyDescent="0.25">
      <c r="B111" s="15"/>
      <c r="C111" s="12"/>
      <c r="D111" s="13"/>
      <c r="E111" s="42"/>
      <c r="F111" s="14"/>
      <c r="G111" s="14"/>
      <c r="H111" s="14"/>
      <c r="I111" s="13"/>
    </row>
    <row r="112" spans="2:9" x14ac:dyDescent="0.25">
      <c r="B112" s="15"/>
      <c r="C112" s="12"/>
      <c r="D112" s="13"/>
      <c r="E112" s="42"/>
      <c r="F112" s="14"/>
      <c r="G112" s="14"/>
      <c r="H112" s="14"/>
      <c r="I112" s="13"/>
    </row>
    <row r="113" spans="2:9" x14ac:dyDescent="0.25">
      <c r="B113" s="15"/>
      <c r="C113" s="12"/>
      <c r="D113" s="13"/>
      <c r="E113" s="42"/>
      <c r="F113" s="14"/>
      <c r="G113" s="14"/>
      <c r="H113" s="14"/>
      <c r="I113" s="13"/>
    </row>
    <row r="114" spans="2:9" x14ac:dyDescent="0.25">
      <c r="B114" s="15"/>
      <c r="C114" s="12"/>
      <c r="D114" s="13"/>
      <c r="E114" s="42"/>
      <c r="F114" s="14"/>
      <c r="G114" s="14"/>
      <c r="H114" s="14"/>
      <c r="I114" s="13"/>
    </row>
    <row r="115" spans="2:9" x14ac:dyDescent="0.25">
      <c r="B115" s="15"/>
      <c r="C115" s="12"/>
      <c r="D115" s="13"/>
      <c r="E115" s="42"/>
      <c r="F115" s="14"/>
      <c r="G115" s="14"/>
      <c r="H115" s="14"/>
      <c r="I115" s="13"/>
    </row>
    <row r="116" spans="2:9" x14ac:dyDescent="0.25">
      <c r="B116" s="15"/>
      <c r="C116" s="12"/>
      <c r="D116" s="13"/>
      <c r="E116" s="42"/>
      <c r="F116" s="14"/>
      <c r="G116" s="14"/>
      <c r="H116" s="14"/>
      <c r="I116" s="13"/>
    </row>
    <row r="117" spans="2:9" x14ac:dyDescent="0.25">
      <c r="B117" s="15"/>
      <c r="C117" s="12"/>
      <c r="D117" s="13"/>
      <c r="E117" s="42"/>
      <c r="F117" s="14"/>
      <c r="G117" s="14"/>
      <c r="H117" s="14"/>
      <c r="I117" s="13"/>
    </row>
    <row r="118" spans="2:9" x14ac:dyDescent="0.25">
      <c r="B118" s="15"/>
      <c r="C118" s="12"/>
      <c r="D118" s="13"/>
      <c r="E118" s="42"/>
      <c r="F118" s="14"/>
      <c r="G118" s="14"/>
      <c r="H118" s="14"/>
      <c r="I118" s="13"/>
    </row>
    <row r="119" spans="2:9" x14ac:dyDescent="0.25">
      <c r="B119" s="15"/>
      <c r="C119" s="12"/>
      <c r="D119" s="13"/>
      <c r="E119" s="42"/>
      <c r="F119" s="14"/>
      <c r="G119" s="14"/>
      <c r="H119" s="14"/>
      <c r="I119" s="13"/>
    </row>
    <row r="120" spans="2:9" x14ac:dyDescent="0.25">
      <c r="B120" s="15"/>
      <c r="C120" s="12"/>
      <c r="D120" s="13"/>
      <c r="E120" s="42"/>
      <c r="F120" s="14"/>
      <c r="G120" s="14"/>
      <c r="H120" s="14"/>
      <c r="I120" s="13"/>
    </row>
    <row r="121" spans="2:9" x14ac:dyDescent="0.25">
      <c r="B121" s="15"/>
      <c r="C121" s="12"/>
      <c r="D121" s="13"/>
      <c r="E121" s="42"/>
      <c r="F121" s="14"/>
      <c r="G121" s="14"/>
      <c r="H121" s="14"/>
      <c r="I121" s="13"/>
    </row>
    <row r="122" spans="2:9" x14ac:dyDescent="0.25">
      <c r="B122" s="15"/>
      <c r="C122" s="12"/>
      <c r="D122" s="13"/>
      <c r="E122" s="42"/>
      <c r="F122" s="14"/>
      <c r="G122" s="14"/>
      <c r="H122" s="14"/>
      <c r="I122" s="13"/>
    </row>
    <row r="123" spans="2:9" x14ac:dyDescent="0.25">
      <c r="B123" s="15"/>
      <c r="C123" s="12"/>
      <c r="D123" s="13"/>
      <c r="E123" s="42"/>
      <c r="F123" s="14"/>
      <c r="G123" s="14"/>
      <c r="H123" s="14"/>
      <c r="I123" s="13"/>
    </row>
    <row r="124" spans="2:9" x14ac:dyDescent="0.25">
      <c r="B124" s="15"/>
      <c r="C124" s="12"/>
      <c r="D124" s="13"/>
      <c r="E124" s="42"/>
      <c r="F124" s="14"/>
      <c r="G124" s="14"/>
      <c r="H124" s="14"/>
      <c r="I124" s="13"/>
    </row>
    <row r="125" spans="2:9" x14ac:dyDescent="0.25">
      <c r="B125" s="15"/>
      <c r="C125" s="12"/>
      <c r="D125" s="13"/>
      <c r="E125" s="42"/>
      <c r="F125" s="14"/>
      <c r="G125" s="14"/>
      <c r="H125" s="14"/>
      <c r="I125" s="13"/>
    </row>
    <row r="126" spans="2:9" x14ac:dyDescent="0.25">
      <c r="B126" s="15"/>
      <c r="C126" s="12"/>
      <c r="D126" s="13"/>
      <c r="E126" s="42"/>
      <c r="F126" s="14"/>
      <c r="G126" s="14"/>
      <c r="H126" s="14"/>
      <c r="I126" s="13"/>
    </row>
    <row r="127" spans="2:9" x14ac:dyDescent="0.25">
      <c r="B127" s="15"/>
      <c r="C127" s="12"/>
      <c r="D127" s="13"/>
      <c r="E127" s="42"/>
      <c r="F127" s="14"/>
      <c r="G127" s="14"/>
      <c r="H127" s="14"/>
      <c r="I127" s="13"/>
    </row>
    <row r="128" spans="2:9" x14ac:dyDescent="0.25">
      <c r="B128" s="15"/>
      <c r="C128" s="12"/>
      <c r="D128" s="13"/>
      <c r="E128" s="42"/>
      <c r="F128" s="14"/>
      <c r="G128" s="14"/>
      <c r="H128" s="14"/>
      <c r="I128" s="13"/>
    </row>
    <row r="129" spans="2:9" x14ac:dyDescent="0.25">
      <c r="B129" s="15"/>
      <c r="C129" s="12"/>
      <c r="D129" s="13"/>
      <c r="E129" s="42"/>
      <c r="F129" s="14"/>
      <c r="G129" s="14"/>
      <c r="H129" s="14"/>
      <c r="I129" s="13"/>
    </row>
    <row r="130" spans="2:9" x14ac:dyDescent="0.25">
      <c r="B130" s="15"/>
      <c r="C130" s="12"/>
      <c r="D130" s="13"/>
      <c r="E130" s="42"/>
      <c r="F130" s="14"/>
      <c r="G130" s="14"/>
      <c r="H130" s="14"/>
      <c r="I130" s="13"/>
    </row>
    <row r="131" spans="2:9" x14ac:dyDescent="0.25">
      <c r="B131" s="15"/>
      <c r="C131" s="12"/>
      <c r="D131" s="13"/>
      <c r="E131" s="42"/>
      <c r="F131" s="14"/>
      <c r="G131" s="14"/>
      <c r="H131" s="14"/>
      <c r="I131" s="13"/>
    </row>
    <row r="132" spans="2:9" x14ac:dyDescent="0.25">
      <c r="B132" s="15"/>
      <c r="C132" s="12"/>
      <c r="D132" s="13"/>
      <c r="E132" s="42"/>
      <c r="F132" s="14"/>
      <c r="G132" s="14"/>
      <c r="H132" s="14"/>
      <c r="I132" s="13"/>
    </row>
    <row r="133" spans="2:9" x14ac:dyDescent="0.25">
      <c r="B133" s="15"/>
      <c r="C133" s="12"/>
      <c r="D133" s="13"/>
      <c r="E133" s="42"/>
      <c r="F133" s="14"/>
      <c r="G133" s="14"/>
      <c r="H133" s="14"/>
      <c r="I133" s="13"/>
    </row>
    <row r="134" spans="2:9" x14ac:dyDescent="0.25">
      <c r="B134" s="15"/>
      <c r="C134" s="12"/>
      <c r="D134" s="13"/>
      <c r="E134" s="42"/>
      <c r="F134" s="14"/>
      <c r="G134" s="14"/>
      <c r="H134" s="14"/>
      <c r="I134" s="13"/>
    </row>
    <row r="135" spans="2:9" x14ac:dyDescent="0.25">
      <c r="B135" s="15"/>
      <c r="C135" s="12"/>
      <c r="D135" s="13"/>
      <c r="E135" s="42"/>
      <c r="F135" s="14"/>
      <c r="G135" s="14"/>
      <c r="H135" s="14"/>
      <c r="I135" s="13"/>
    </row>
    <row r="136" spans="2:9" x14ac:dyDescent="0.25">
      <c r="B136" s="15"/>
      <c r="C136" s="12"/>
      <c r="D136" s="13"/>
      <c r="E136" s="42"/>
      <c r="F136" s="14"/>
      <c r="G136" s="14"/>
      <c r="H136" s="14"/>
      <c r="I136" s="13"/>
    </row>
    <row r="137" spans="2:9" x14ac:dyDescent="0.25">
      <c r="B137" s="15"/>
      <c r="C137" s="12"/>
      <c r="D137" s="13"/>
      <c r="E137" s="42"/>
      <c r="F137" s="14"/>
      <c r="G137" s="14"/>
      <c r="H137" s="14"/>
      <c r="I137" s="13"/>
    </row>
    <row r="138" spans="2:9" x14ac:dyDescent="0.25">
      <c r="B138" s="15"/>
      <c r="C138" s="12"/>
      <c r="D138" s="13"/>
      <c r="E138" s="42"/>
      <c r="F138" s="14"/>
      <c r="G138" s="14"/>
      <c r="H138" s="14"/>
      <c r="I138" s="13"/>
    </row>
    <row r="139" spans="2:9" x14ac:dyDescent="0.25">
      <c r="B139" s="15"/>
      <c r="C139" s="12"/>
      <c r="D139" s="13"/>
      <c r="E139" s="42"/>
      <c r="F139" s="14"/>
      <c r="G139" s="14"/>
      <c r="H139" s="14"/>
      <c r="I139" s="13"/>
    </row>
    <row r="140" spans="2:9" x14ac:dyDescent="0.25">
      <c r="B140" s="15"/>
      <c r="C140" s="12"/>
      <c r="D140" s="13"/>
      <c r="E140" s="42"/>
      <c r="F140" s="14"/>
      <c r="G140" s="14"/>
      <c r="H140" s="14"/>
      <c r="I140" s="13"/>
    </row>
    <row r="141" spans="2:9" x14ac:dyDescent="0.25">
      <c r="B141" s="15"/>
      <c r="C141" s="12"/>
      <c r="D141" s="13"/>
      <c r="E141" s="42"/>
      <c r="F141" s="14"/>
      <c r="G141" s="14"/>
      <c r="H141" s="14"/>
      <c r="I141" s="13"/>
    </row>
    <row r="142" spans="2:9" x14ac:dyDescent="0.25">
      <c r="B142" s="15"/>
      <c r="C142" s="12"/>
      <c r="D142" s="13"/>
      <c r="E142" s="42"/>
      <c r="F142" s="14"/>
      <c r="G142" s="14"/>
      <c r="H142" s="14"/>
      <c r="I142" s="13"/>
    </row>
    <row r="143" spans="2:9" x14ac:dyDescent="0.25">
      <c r="B143" s="15"/>
      <c r="C143" s="12"/>
      <c r="D143" s="13"/>
      <c r="E143" s="42"/>
      <c r="F143" s="14"/>
      <c r="G143" s="14"/>
      <c r="H143" s="14"/>
      <c r="I143" s="13"/>
    </row>
    <row r="144" spans="2:9" x14ac:dyDescent="0.25">
      <c r="B144" s="15"/>
      <c r="C144" s="12"/>
      <c r="D144" s="13"/>
      <c r="E144" s="42"/>
      <c r="F144" s="14"/>
      <c r="G144" s="14"/>
      <c r="H144" s="14"/>
      <c r="I144" s="13"/>
    </row>
    <row r="145" spans="2:9" x14ac:dyDescent="0.25">
      <c r="B145" s="15"/>
      <c r="C145" s="12"/>
      <c r="D145" s="13"/>
      <c r="E145" s="42"/>
      <c r="F145" s="14"/>
      <c r="G145" s="14"/>
      <c r="H145" s="14"/>
      <c r="I145" s="13"/>
    </row>
    <row r="146" spans="2:9" x14ac:dyDescent="0.25">
      <c r="B146" s="15"/>
      <c r="C146" s="12"/>
      <c r="D146" s="13"/>
      <c r="E146" s="42"/>
      <c r="F146" s="14"/>
      <c r="G146" s="14"/>
      <c r="H146" s="14"/>
      <c r="I146" s="13"/>
    </row>
    <row r="147" spans="2:9" x14ac:dyDescent="0.25">
      <c r="B147" s="15"/>
      <c r="C147" s="12"/>
      <c r="D147" s="13"/>
      <c r="E147" s="42"/>
      <c r="F147" s="14"/>
      <c r="G147" s="14"/>
      <c r="H147" s="14"/>
      <c r="I147" s="13"/>
    </row>
    <row r="148" spans="2:9" x14ac:dyDescent="0.25">
      <c r="B148" s="15"/>
      <c r="C148" s="12"/>
      <c r="D148" s="13"/>
      <c r="E148" s="42"/>
      <c r="F148" s="14"/>
      <c r="G148" s="14"/>
      <c r="H148" s="14"/>
      <c r="I148" s="13"/>
    </row>
    <row r="149" spans="2:9" x14ac:dyDescent="0.25">
      <c r="B149" s="15"/>
      <c r="C149" s="12"/>
      <c r="D149" s="13"/>
      <c r="E149" s="42"/>
      <c r="F149" s="14"/>
      <c r="G149" s="14"/>
      <c r="H149" s="14"/>
      <c r="I149" s="13"/>
    </row>
    <row r="150" spans="2:9" x14ac:dyDescent="0.25">
      <c r="B150" s="15"/>
      <c r="C150" s="12"/>
      <c r="D150" s="13"/>
      <c r="E150" s="42"/>
      <c r="F150" s="14"/>
      <c r="G150" s="14"/>
      <c r="H150" s="14"/>
      <c r="I150" s="13"/>
    </row>
    <row r="151" spans="2:9" x14ac:dyDescent="0.25">
      <c r="B151" s="15"/>
      <c r="C151" s="12"/>
      <c r="D151" s="13"/>
      <c r="E151" s="42"/>
      <c r="F151" s="14"/>
      <c r="G151" s="14"/>
      <c r="H151" s="14"/>
      <c r="I151" s="13"/>
    </row>
    <row r="152" spans="2:9" x14ac:dyDescent="0.25">
      <c r="B152" s="15"/>
      <c r="C152" s="12"/>
      <c r="D152" s="13"/>
      <c r="E152" s="42"/>
      <c r="F152" s="14"/>
      <c r="G152" s="14"/>
      <c r="H152" s="14"/>
      <c r="I152" s="13"/>
    </row>
    <row r="153" spans="2:9" x14ac:dyDescent="0.25">
      <c r="B153" s="15"/>
      <c r="C153" s="12"/>
      <c r="D153" s="13"/>
      <c r="E153" s="42"/>
      <c r="F153" s="14"/>
      <c r="G153" s="14"/>
      <c r="H153" s="14"/>
      <c r="I153" s="13"/>
    </row>
    <row r="154" spans="2:9" x14ac:dyDescent="0.25">
      <c r="B154" s="15"/>
      <c r="C154" s="12"/>
      <c r="D154" s="13"/>
      <c r="E154" s="42"/>
      <c r="F154" s="14"/>
      <c r="G154" s="14"/>
      <c r="H154" s="14"/>
      <c r="I154" s="13"/>
    </row>
    <row r="155" spans="2:9" x14ac:dyDescent="0.25">
      <c r="B155" s="15"/>
      <c r="C155" s="12"/>
      <c r="D155" s="13"/>
      <c r="E155" s="42"/>
      <c r="F155" s="14"/>
      <c r="G155" s="14"/>
      <c r="H155" s="14"/>
      <c r="I155" s="13"/>
    </row>
    <row r="156" spans="2:9" x14ac:dyDescent="0.25">
      <c r="B156" s="15"/>
      <c r="C156" s="12"/>
      <c r="D156" s="13"/>
      <c r="E156" s="42"/>
      <c r="F156" s="14"/>
      <c r="G156" s="14"/>
      <c r="H156" s="14"/>
      <c r="I156" s="13"/>
    </row>
    <row r="157" spans="2:9" x14ac:dyDescent="0.25">
      <c r="B157" s="15"/>
      <c r="C157" s="12"/>
      <c r="D157" s="13"/>
      <c r="E157" s="42"/>
      <c r="F157" s="14"/>
      <c r="G157" s="14"/>
      <c r="H157" s="14"/>
      <c r="I157" s="13"/>
    </row>
    <row r="158" spans="2:9" x14ac:dyDescent="0.25">
      <c r="B158" s="15"/>
      <c r="C158" s="12"/>
      <c r="D158" s="13"/>
      <c r="E158" s="42"/>
      <c r="F158" s="14"/>
      <c r="G158" s="14"/>
      <c r="H158" s="14"/>
      <c r="I158" s="13"/>
    </row>
    <row r="159" spans="2:9" x14ac:dyDescent="0.25">
      <c r="B159" s="15"/>
      <c r="C159" s="12"/>
      <c r="D159" s="13"/>
      <c r="E159" s="42"/>
      <c r="F159" s="14"/>
      <c r="G159" s="14"/>
      <c r="H159" s="14"/>
      <c r="I159" s="13"/>
    </row>
    <row r="160" spans="2:9" x14ac:dyDescent="0.25">
      <c r="B160" s="15"/>
      <c r="C160" s="12"/>
      <c r="D160" s="13"/>
      <c r="E160" s="42"/>
      <c r="F160" s="14"/>
      <c r="G160" s="14"/>
      <c r="H160" s="14"/>
      <c r="I160" s="13"/>
    </row>
    <row r="161" spans="2:9" x14ac:dyDescent="0.25">
      <c r="B161" s="15"/>
      <c r="C161" s="12"/>
      <c r="D161" s="13"/>
      <c r="E161" s="42"/>
      <c r="F161" s="14"/>
      <c r="G161" s="14"/>
      <c r="H161" s="14"/>
      <c r="I161" s="13"/>
    </row>
    <row r="162" spans="2:9" x14ac:dyDescent="0.25">
      <c r="B162" s="15"/>
      <c r="C162" s="12"/>
      <c r="D162" s="13"/>
      <c r="E162" s="42"/>
      <c r="F162" s="14"/>
      <c r="G162" s="14"/>
      <c r="H162" s="14"/>
      <c r="I162" s="13"/>
    </row>
    <row r="163" spans="2:9" x14ac:dyDescent="0.25">
      <c r="B163" s="15"/>
      <c r="C163" s="12"/>
      <c r="D163" s="13"/>
      <c r="E163" s="42"/>
      <c r="F163" s="14"/>
      <c r="G163" s="14"/>
      <c r="H163" s="14"/>
      <c r="I163" s="13"/>
    </row>
    <row r="164" spans="2:9" x14ac:dyDescent="0.25">
      <c r="B164" s="15"/>
      <c r="C164" s="12"/>
      <c r="D164" s="13"/>
      <c r="E164" s="42"/>
      <c r="F164" s="14"/>
      <c r="G164" s="14"/>
      <c r="H164" s="14"/>
      <c r="I164" s="13"/>
    </row>
    <row r="165" spans="2:9" x14ac:dyDescent="0.25">
      <c r="B165" s="15"/>
      <c r="C165" s="12"/>
      <c r="D165" s="13"/>
      <c r="E165" s="42"/>
      <c r="F165" s="14"/>
      <c r="G165" s="14"/>
      <c r="H165" s="14"/>
      <c r="I165" s="13"/>
    </row>
    <row r="166" spans="2:9" x14ac:dyDescent="0.25">
      <c r="B166" s="15"/>
      <c r="C166" s="12"/>
      <c r="D166" s="13"/>
      <c r="E166" s="42"/>
      <c r="F166" s="14"/>
      <c r="G166" s="14"/>
      <c r="H166" s="14"/>
      <c r="I166" s="13"/>
    </row>
    <row r="167" spans="2:9" x14ac:dyDescent="0.25">
      <c r="B167" s="15"/>
      <c r="C167" s="12"/>
      <c r="D167" s="19"/>
      <c r="E167" s="56"/>
      <c r="F167" s="20"/>
      <c r="G167" s="20"/>
      <c r="H167" s="20"/>
      <c r="I167" s="13"/>
    </row>
    <row r="169" spans="2:9" x14ac:dyDescent="0.25">
      <c r="B169" s="22"/>
      <c r="C169" s="46"/>
      <c r="D169" s="18"/>
      <c r="E169" s="16"/>
      <c r="F169" s="16"/>
      <c r="G169" s="16"/>
      <c r="H169" s="14"/>
      <c r="I169" s="13"/>
    </row>
    <row r="170" spans="2:9" x14ac:dyDescent="0.25">
      <c r="B170" s="15"/>
      <c r="C170" s="12"/>
      <c r="D170" s="13"/>
      <c r="E170" s="42"/>
      <c r="F170" s="14"/>
      <c r="G170" s="14"/>
      <c r="H170" s="14"/>
      <c r="I170" s="13"/>
    </row>
    <row r="171" spans="2:9" x14ac:dyDescent="0.25">
      <c r="B171" s="15"/>
      <c r="C171" s="12"/>
      <c r="D171" s="13"/>
      <c r="E171" s="42"/>
      <c r="F171" s="14"/>
      <c r="G171" s="14"/>
      <c r="H171" s="14"/>
      <c r="I171" s="13"/>
    </row>
    <row r="172" spans="2:9" x14ac:dyDescent="0.25">
      <c r="B172" s="15"/>
      <c r="C172" s="12"/>
      <c r="D172" s="13"/>
      <c r="E172" s="42"/>
      <c r="F172" s="14"/>
      <c r="G172" s="14"/>
      <c r="H172" s="14"/>
      <c r="I172" s="13"/>
    </row>
    <row r="173" spans="2:9" x14ac:dyDescent="0.25">
      <c r="B173" s="15"/>
      <c r="C173" s="12"/>
      <c r="D173" s="13"/>
      <c r="E173" s="42"/>
      <c r="F173" s="14"/>
      <c r="G173" s="14"/>
      <c r="H173" s="14"/>
      <c r="I173" s="13"/>
    </row>
    <row r="174" spans="2:9" x14ac:dyDescent="0.25">
      <c r="B174" s="15"/>
      <c r="C174" s="12"/>
      <c r="D174" s="13"/>
      <c r="E174" s="42"/>
      <c r="F174" s="14"/>
      <c r="G174" s="14"/>
      <c r="H174" s="14"/>
      <c r="I174" s="13"/>
    </row>
    <row r="175" spans="2:9" x14ac:dyDescent="0.25">
      <c r="B175" s="15"/>
      <c r="C175" s="12"/>
      <c r="D175" s="13"/>
      <c r="E175" s="42"/>
      <c r="F175" s="14"/>
      <c r="G175" s="14"/>
      <c r="H175" s="14"/>
      <c r="I175" s="13"/>
    </row>
    <row r="176" spans="2:9" x14ac:dyDescent="0.25">
      <c r="B176" s="15"/>
      <c r="C176" s="12"/>
      <c r="D176" s="13"/>
      <c r="E176" s="42"/>
      <c r="F176" s="14"/>
      <c r="G176" s="14"/>
      <c r="H176" s="14"/>
      <c r="I176" s="13"/>
    </row>
    <row r="177" spans="2:9" x14ac:dyDescent="0.25">
      <c r="B177" s="15"/>
      <c r="C177" s="12"/>
      <c r="D177" s="13"/>
      <c r="E177" s="42"/>
      <c r="F177" s="14"/>
      <c r="G177" s="14"/>
      <c r="H177" s="14"/>
      <c r="I177" s="13"/>
    </row>
    <row r="178" spans="2:9" x14ac:dyDescent="0.25">
      <c r="B178" s="15"/>
      <c r="C178" s="12"/>
      <c r="D178" s="13"/>
      <c r="E178" s="42"/>
      <c r="F178" s="14"/>
      <c r="G178" s="14"/>
      <c r="H178" s="14"/>
      <c r="I178" s="13"/>
    </row>
    <row r="179" spans="2:9" x14ac:dyDescent="0.25">
      <c r="B179" s="15"/>
      <c r="C179" s="12"/>
      <c r="D179" s="13"/>
      <c r="E179" s="42"/>
      <c r="F179" s="14"/>
      <c r="G179" s="14"/>
      <c r="H179" s="14"/>
      <c r="I179" s="13"/>
    </row>
    <row r="180" spans="2:9" x14ac:dyDescent="0.25">
      <c r="B180" s="15"/>
      <c r="C180" s="12"/>
      <c r="D180" s="13"/>
      <c r="E180" s="42"/>
      <c r="F180" s="14"/>
      <c r="G180" s="14"/>
      <c r="H180" s="14"/>
      <c r="I180" s="13"/>
    </row>
    <row r="181" spans="2:9" x14ac:dyDescent="0.25">
      <c r="B181" s="15"/>
      <c r="C181" s="12"/>
      <c r="D181" s="13"/>
      <c r="E181" s="42"/>
      <c r="F181" s="14"/>
      <c r="G181" s="14"/>
      <c r="H181" s="14"/>
      <c r="I181" s="13"/>
    </row>
    <row r="182" spans="2:9" x14ac:dyDescent="0.25">
      <c r="B182" s="15"/>
      <c r="C182" s="12"/>
      <c r="D182" s="13"/>
      <c r="E182" s="42"/>
      <c r="F182" s="14"/>
      <c r="G182" s="14"/>
      <c r="H182" s="14"/>
      <c r="I182" s="13"/>
    </row>
    <row r="183" spans="2:9" x14ac:dyDescent="0.25">
      <c r="B183" s="15"/>
      <c r="C183" s="12"/>
      <c r="D183" s="13"/>
      <c r="E183" s="42"/>
      <c r="F183" s="14"/>
      <c r="G183" s="14"/>
      <c r="H183" s="14"/>
      <c r="I183" s="13"/>
    </row>
    <row r="184" spans="2:9" x14ac:dyDescent="0.25">
      <c r="B184" s="15"/>
      <c r="C184" s="12"/>
      <c r="D184" s="13"/>
      <c r="E184" s="42"/>
      <c r="F184" s="14"/>
      <c r="G184" s="14"/>
      <c r="H184" s="14"/>
      <c r="I184" s="13"/>
    </row>
    <row r="185" spans="2:9" x14ac:dyDescent="0.25">
      <c r="B185" s="15"/>
      <c r="C185" s="12"/>
      <c r="D185" s="13"/>
      <c r="E185" s="42"/>
      <c r="F185" s="14"/>
      <c r="G185" s="14"/>
      <c r="H185" s="14"/>
      <c r="I185" s="13"/>
    </row>
    <row r="186" spans="2:9" x14ac:dyDescent="0.25">
      <c r="B186" s="15"/>
      <c r="C186" s="12"/>
      <c r="D186" s="13"/>
      <c r="E186" s="42"/>
      <c r="F186" s="14"/>
      <c r="G186" s="14"/>
      <c r="H186" s="14"/>
      <c r="I186" s="13"/>
    </row>
    <row r="187" spans="2:9" x14ac:dyDescent="0.25">
      <c r="B187" s="15"/>
      <c r="C187" s="12"/>
      <c r="D187" s="13"/>
      <c r="E187" s="42"/>
      <c r="F187" s="14"/>
      <c r="G187" s="14"/>
      <c r="H187" s="14"/>
      <c r="I187" s="13"/>
    </row>
    <row r="188" spans="2:9" x14ac:dyDescent="0.25">
      <c r="B188" s="15"/>
      <c r="C188" s="12"/>
      <c r="D188" s="13"/>
      <c r="E188" s="42"/>
      <c r="F188" s="14"/>
      <c r="G188" s="14"/>
      <c r="H188" s="14"/>
      <c r="I188" s="13"/>
    </row>
    <row r="189" spans="2:9" x14ac:dyDescent="0.25">
      <c r="B189" s="15"/>
      <c r="C189" s="12"/>
      <c r="D189" s="13"/>
      <c r="E189" s="42"/>
      <c r="F189" s="14"/>
      <c r="G189" s="14"/>
      <c r="H189" s="14"/>
      <c r="I189" s="13"/>
    </row>
    <row r="190" spans="2:9" x14ac:dyDescent="0.25">
      <c r="B190" s="15"/>
      <c r="C190" s="12"/>
      <c r="D190" s="13"/>
      <c r="E190" s="42"/>
      <c r="F190" s="14"/>
      <c r="G190" s="14"/>
      <c r="H190" s="14"/>
      <c r="I190" s="13"/>
    </row>
    <row r="191" spans="2:9" x14ac:dyDescent="0.25">
      <c r="B191" s="15"/>
      <c r="C191" s="12"/>
      <c r="D191" s="13"/>
      <c r="E191" s="42"/>
      <c r="F191" s="14"/>
      <c r="G191" s="14"/>
      <c r="H191" s="14"/>
      <c r="I191" s="13"/>
    </row>
    <row r="192" spans="2:9" x14ac:dyDescent="0.25">
      <c r="B192" s="15"/>
      <c r="C192" s="12"/>
      <c r="D192" s="13"/>
      <c r="E192" s="42"/>
      <c r="F192" s="14"/>
      <c r="G192" s="14"/>
      <c r="H192" s="14"/>
      <c r="I192" s="13"/>
    </row>
    <row r="193" spans="2:9" x14ac:dyDescent="0.25">
      <c r="B193" s="15"/>
      <c r="C193" s="12"/>
      <c r="D193" s="13"/>
      <c r="E193" s="42"/>
      <c r="F193" s="14"/>
      <c r="G193" s="14"/>
      <c r="H193" s="14"/>
      <c r="I193" s="13"/>
    </row>
    <row r="194" spans="2:9" x14ac:dyDescent="0.25">
      <c r="B194" s="15"/>
      <c r="C194" s="12"/>
      <c r="D194" s="13"/>
      <c r="E194" s="42"/>
      <c r="F194" s="14"/>
      <c r="G194" s="14"/>
      <c r="H194" s="14"/>
      <c r="I194" s="13"/>
    </row>
    <row r="195" spans="2:9" x14ac:dyDescent="0.25">
      <c r="B195" s="15"/>
      <c r="C195" s="12"/>
      <c r="D195" s="13"/>
      <c r="E195" s="42"/>
      <c r="F195" s="14"/>
      <c r="G195" s="14"/>
      <c r="H195" s="14"/>
      <c r="I195" s="13"/>
    </row>
    <row r="196" spans="2:9" x14ac:dyDescent="0.25">
      <c r="B196" s="15"/>
      <c r="C196" s="12"/>
      <c r="D196" s="13"/>
      <c r="E196" s="42"/>
      <c r="F196" s="14"/>
      <c r="G196" s="14"/>
      <c r="H196" s="14"/>
      <c r="I196" s="13"/>
    </row>
    <row r="197" spans="2:9" x14ac:dyDescent="0.25">
      <c r="B197" s="15"/>
      <c r="C197" s="12"/>
      <c r="D197" s="13"/>
      <c r="E197" s="42"/>
      <c r="F197" s="14"/>
      <c r="G197" s="14"/>
      <c r="H197" s="14"/>
      <c r="I197" s="13"/>
    </row>
    <row r="198" spans="2:9" x14ac:dyDescent="0.25">
      <c r="B198" s="15"/>
      <c r="C198" s="12"/>
      <c r="D198" s="13"/>
      <c r="E198" s="42"/>
      <c r="F198" s="14"/>
      <c r="G198" s="14"/>
      <c r="H198" s="14"/>
      <c r="I198" s="13"/>
    </row>
    <row r="199" spans="2:9" x14ac:dyDescent="0.25">
      <c r="B199" s="15"/>
      <c r="C199" s="12"/>
      <c r="D199" s="13"/>
      <c r="E199" s="42"/>
      <c r="F199" s="14"/>
      <c r="G199" s="14"/>
      <c r="H199" s="14"/>
      <c r="I199" s="13"/>
    </row>
    <row r="200" spans="2:9" x14ac:dyDescent="0.25">
      <c r="B200" s="15"/>
      <c r="C200" s="12"/>
      <c r="D200" s="13"/>
      <c r="E200" s="42"/>
      <c r="F200" s="14"/>
      <c r="G200" s="14"/>
      <c r="H200" s="14"/>
      <c r="I200" s="13"/>
    </row>
    <row r="201" spans="2:9" x14ac:dyDescent="0.25">
      <c r="B201" s="15"/>
      <c r="C201" s="12"/>
      <c r="D201" s="13"/>
      <c r="E201" s="42"/>
      <c r="F201" s="14"/>
      <c r="G201" s="14"/>
      <c r="H201" s="14"/>
      <c r="I201" s="13"/>
    </row>
    <row r="202" spans="2:9" x14ac:dyDescent="0.25">
      <c r="B202" s="15"/>
      <c r="C202" s="12"/>
      <c r="D202" s="13"/>
      <c r="E202" s="42"/>
      <c r="F202" s="14"/>
      <c r="G202" s="14"/>
      <c r="H202" s="14"/>
      <c r="I202" s="13"/>
    </row>
    <row r="203" spans="2:9" x14ac:dyDescent="0.25">
      <c r="B203" s="15"/>
      <c r="C203" s="12"/>
      <c r="D203" s="13"/>
      <c r="E203" s="42"/>
      <c r="F203" s="14"/>
      <c r="G203" s="14"/>
      <c r="H203" s="14"/>
      <c r="I203" s="13"/>
    </row>
    <row r="204" spans="2:9" x14ac:dyDescent="0.25">
      <c r="B204" s="15"/>
      <c r="C204" s="12"/>
      <c r="D204" s="13"/>
      <c r="E204" s="42"/>
      <c r="F204" s="14"/>
      <c r="G204" s="14"/>
      <c r="H204" s="14"/>
      <c r="I204" s="13"/>
    </row>
    <row r="205" spans="2:9" x14ac:dyDescent="0.25">
      <c r="B205" s="15"/>
      <c r="C205" s="12"/>
      <c r="D205" s="13"/>
      <c r="E205" s="42"/>
      <c r="F205" s="14"/>
      <c r="G205" s="14"/>
      <c r="H205" s="14"/>
      <c r="I205" s="13"/>
    </row>
    <row r="206" spans="2:9" x14ac:dyDescent="0.25">
      <c r="B206" s="15"/>
      <c r="C206" s="12"/>
      <c r="D206" s="13"/>
      <c r="E206" s="42"/>
      <c r="F206" s="14"/>
      <c r="G206" s="14"/>
      <c r="H206" s="14"/>
      <c r="I206" s="13"/>
    </row>
    <row r="207" spans="2:9" x14ac:dyDescent="0.25">
      <c r="B207" s="15"/>
      <c r="C207" s="12"/>
      <c r="D207" s="13"/>
      <c r="E207" s="42"/>
      <c r="F207" s="14"/>
      <c r="G207" s="14"/>
      <c r="H207" s="14"/>
      <c r="I207" s="13"/>
    </row>
    <row r="208" spans="2:9" x14ac:dyDescent="0.25">
      <c r="B208" s="15"/>
      <c r="C208" s="12"/>
      <c r="D208" s="13"/>
      <c r="E208" s="42"/>
      <c r="F208" s="14"/>
      <c r="G208" s="14"/>
      <c r="H208" s="14"/>
      <c r="I208" s="13"/>
    </row>
    <row r="209" spans="2:9" x14ac:dyDescent="0.25">
      <c r="B209" s="15"/>
      <c r="C209" s="12"/>
      <c r="D209" s="13"/>
      <c r="E209" s="42"/>
      <c r="F209" s="14"/>
      <c r="G209" s="14"/>
      <c r="H209" s="14"/>
      <c r="I209" s="13"/>
    </row>
    <row r="210" spans="2:9" x14ac:dyDescent="0.25">
      <c r="B210" s="15"/>
      <c r="C210" s="12"/>
      <c r="D210" s="13"/>
      <c r="E210" s="42"/>
      <c r="F210" s="14"/>
      <c r="G210" s="14"/>
      <c r="H210" s="14"/>
      <c r="I210" s="13"/>
    </row>
    <row r="211" spans="2:9" x14ac:dyDescent="0.25">
      <c r="B211" s="15"/>
      <c r="C211" s="12"/>
      <c r="D211" s="13"/>
      <c r="E211" s="42"/>
      <c r="F211" s="14"/>
      <c r="G211" s="14"/>
      <c r="H211" s="14"/>
      <c r="I211" s="13"/>
    </row>
    <row r="212" spans="2:9" x14ac:dyDescent="0.25">
      <c r="B212" s="15"/>
      <c r="C212" s="12"/>
      <c r="D212" s="19"/>
      <c r="E212" s="56"/>
      <c r="F212" s="20"/>
      <c r="G212" s="20"/>
      <c r="H212" s="20"/>
      <c r="I212" s="13"/>
    </row>
    <row r="214" spans="2:9" x14ac:dyDescent="0.25">
      <c r="B214" s="22"/>
      <c r="C214" s="46"/>
      <c r="D214" s="18"/>
      <c r="E214" s="16"/>
      <c r="F214" s="16"/>
      <c r="G214" s="16"/>
      <c r="H214" s="14"/>
      <c r="I214" s="14"/>
    </row>
    <row r="215" spans="2:9" x14ac:dyDescent="0.25">
      <c r="B215" s="15"/>
      <c r="C215" s="12"/>
      <c r="D215" s="13"/>
      <c r="E215" s="42"/>
      <c r="F215" s="14"/>
      <c r="G215" s="14"/>
      <c r="H215" s="14"/>
      <c r="I215" s="13"/>
    </row>
    <row r="216" spans="2:9" x14ac:dyDescent="0.25">
      <c r="B216" s="15"/>
      <c r="C216" s="12"/>
      <c r="D216" s="13"/>
      <c r="E216" s="42"/>
      <c r="F216" s="14"/>
      <c r="G216" s="14"/>
      <c r="H216" s="14"/>
      <c r="I216" s="13"/>
    </row>
    <row r="217" spans="2:9" x14ac:dyDescent="0.25">
      <c r="B217" s="15"/>
      <c r="C217" s="12"/>
      <c r="D217" s="13"/>
      <c r="E217" s="42"/>
      <c r="F217" s="14"/>
      <c r="G217" s="14"/>
      <c r="H217" s="14"/>
      <c r="I217" s="13"/>
    </row>
    <row r="218" spans="2:9" x14ac:dyDescent="0.25">
      <c r="B218" s="15"/>
      <c r="C218" s="12"/>
      <c r="D218" s="13"/>
      <c r="E218" s="42"/>
      <c r="F218" s="14"/>
      <c r="G218" s="14"/>
      <c r="H218" s="14"/>
      <c r="I218" s="13"/>
    </row>
    <row r="219" spans="2:9" x14ac:dyDescent="0.25">
      <c r="B219" s="15"/>
      <c r="C219" s="12"/>
      <c r="D219" s="13"/>
      <c r="E219" s="42"/>
      <c r="F219" s="14"/>
      <c r="G219" s="14"/>
      <c r="H219" s="14"/>
      <c r="I219" s="13"/>
    </row>
    <row r="220" spans="2:9" x14ac:dyDescent="0.25">
      <c r="B220" s="15"/>
      <c r="C220" s="12"/>
      <c r="D220" s="19"/>
      <c r="E220" s="56"/>
      <c r="F220" s="20"/>
      <c r="G220" s="20"/>
      <c r="H220" s="20"/>
      <c r="I220" s="13"/>
    </row>
    <row r="222" spans="2:9" x14ac:dyDescent="0.25">
      <c r="D222" s="55"/>
      <c r="F222" s="54"/>
      <c r="G222" s="54"/>
      <c r="H222" s="54"/>
    </row>
    <row r="223" spans="2:9" x14ac:dyDescent="0.25">
      <c r="D223" s="55"/>
      <c r="F223" s="54"/>
      <c r="G223" s="54"/>
      <c r="H223" s="54"/>
    </row>
    <row r="224" spans="2:9" x14ac:dyDescent="0.25">
      <c r="D224" s="55"/>
      <c r="F224" s="54"/>
      <c r="G224" s="54"/>
      <c r="H224" s="54"/>
    </row>
    <row r="225" spans="2:9" x14ac:dyDescent="0.25">
      <c r="D225" s="55"/>
    </row>
    <row r="227" spans="2:9" x14ac:dyDescent="0.25">
      <c r="B227" s="22"/>
      <c r="C227" s="46"/>
      <c r="D227" s="18"/>
      <c r="E227" s="16"/>
      <c r="F227" s="16"/>
      <c r="G227" s="16"/>
      <c r="H227" s="14"/>
      <c r="I227" s="14"/>
    </row>
    <row r="228" spans="2:9" x14ac:dyDescent="0.25">
      <c r="B228" s="15"/>
      <c r="C228" s="12"/>
      <c r="D228" s="13"/>
      <c r="E228" s="42"/>
      <c r="F228" s="14"/>
      <c r="G228" s="14"/>
      <c r="H228" s="14"/>
      <c r="I228" s="13"/>
    </row>
    <row r="229" spans="2:9" x14ac:dyDescent="0.25">
      <c r="B229" s="15"/>
      <c r="C229" s="12"/>
      <c r="D229" s="13"/>
      <c r="E229" s="42"/>
      <c r="F229" s="14"/>
      <c r="G229" s="14"/>
      <c r="H229" s="14"/>
      <c r="I229" s="13"/>
    </row>
    <row r="230" spans="2:9" x14ac:dyDescent="0.25">
      <c r="B230" s="15"/>
      <c r="C230" s="12"/>
      <c r="D230" s="13"/>
      <c r="E230" s="42"/>
      <c r="F230" s="14"/>
      <c r="G230" s="14"/>
      <c r="H230" s="14"/>
      <c r="I230" s="13"/>
    </row>
    <row r="231" spans="2:9" x14ac:dyDescent="0.25">
      <c r="B231" s="15"/>
      <c r="C231" s="12"/>
      <c r="D231" s="13"/>
      <c r="E231" s="42"/>
      <c r="F231" s="14"/>
      <c r="G231" s="14"/>
      <c r="H231" s="14"/>
      <c r="I231" s="13"/>
    </row>
    <row r="232" spans="2:9" x14ac:dyDescent="0.25">
      <c r="B232" s="15"/>
      <c r="C232" s="12"/>
      <c r="D232" s="13"/>
      <c r="E232" s="42"/>
      <c r="F232" s="14"/>
      <c r="G232" s="14"/>
      <c r="H232" s="14"/>
      <c r="I232" s="13"/>
    </row>
    <row r="233" spans="2:9" x14ac:dyDescent="0.25">
      <c r="B233" s="15"/>
      <c r="C233" s="12"/>
      <c r="D233" s="13"/>
      <c r="E233" s="42"/>
      <c r="F233" s="14"/>
      <c r="G233" s="14"/>
      <c r="H233" s="14"/>
      <c r="I233" s="13"/>
    </row>
    <row r="234" spans="2:9" x14ac:dyDescent="0.25">
      <c r="B234" s="15"/>
      <c r="C234" s="12"/>
      <c r="D234" s="13"/>
      <c r="E234" s="42"/>
      <c r="F234" s="14"/>
      <c r="G234" s="14"/>
      <c r="H234" s="14"/>
      <c r="I234" s="13"/>
    </row>
    <row r="235" spans="2:9" x14ac:dyDescent="0.25">
      <c r="B235" s="15"/>
      <c r="C235" s="12"/>
      <c r="D235" s="13"/>
      <c r="E235" s="42"/>
      <c r="F235" s="14"/>
      <c r="G235" s="14"/>
      <c r="H235" s="14"/>
      <c r="I235" s="13"/>
    </row>
    <row r="236" spans="2:9" x14ac:dyDescent="0.25">
      <c r="B236" s="15"/>
      <c r="C236" s="12"/>
      <c r="D236" s="13"/>
      <c r="E236" s="42"/>
      <c r="F236" s="14"/>
      <c r="G236" s="14"/>
      <c r="H236" s="14"/>
      <c r="I236" s="13"/>
    </row>
    <row r="237" spans="2:9" x14ac:dyDescent="0.25">
      <c r="B237" s="15"/>
      <c r="C237" s="12"/>
      <c r="D237" s="13"/>
      <c r="E237" s="42"/>
      <c r="F237" s="14"/>
      <c r="G237" s="14"/>
      <c r="H237" s="14"/>
      <c r="I237" s="13"/>
    </row>
    <row r="238" spans="2:9" x14ac:dyDescent="0.25">
      <c r="B238" s="15"/>
      <c r="C238" s="12"/>
      <c r="D238" s="13"/>
      <c r="E238" s="42"/>
      <c r="F238" s="14"/>
      <c r="G238" s="14"/>
      <c r="H238" s="14"/>
      <c r="I238" s="13"/>
    </row>
    <row r="239" spans="2:9" x14ac:dyDescent="0.25">
      <c r="B239" s="15"/>
      <c r="C239" s="12"/>
      <c r="D239" s="13"/>
      <c r="E239" s="42"/>
      <c r="F239" s="14"/>
      <c r="G239" s="14"/>
      <c r="H239" s="14"/>
      <c r="I239" s="13"/>
    </row>
    <row r="240" spans="2:9" x14ac:dyDescent="0.25">
      <c r="B240" s="15"/>
      <c r="C240" s="12"/>
      <c r="D240" s="13"/>
      <c r="E240" s="42"/>
      <c r="F240" s="14"/>
      <c r="G240" s="14"/>
      <c r="H240" s="14"/>
      <c r="I240" s="13"/>
    </row>
    <row r="241" spans="2:9" x14ac:dyDescent="0.25">
      <c r="B241" s="15"/>
      <c r="C241" s="12"/>
      <c r="D241" s="13"/>
      <c r="E241" s="42"/>
      <c r="F241" s="14"/>
      <c r="G241" s="14"/>
      <c r="H241" s="14"/>
      <c r="I241" s="13"/>
    </row>
    <row r="242" spans="2:9" x14ac:dyDescent="0.25">
      <c r="B242" s="15"/>
      <c r="C242" s="12"/>
      <c r="D242" s="13"/>
      <c r="E242" s="42"/>
      <c r="F242" s="14"/>
      <c r="G242" s="14"/>
      <c r="H242" s="14"/>
      <c r="I242" s="13"/>
    </row>
    <row r="243" spans="2:9" x14ac:dyDescent="0.25">
      <c r="B243" s="15"/>
      <c r="C243" s="12"/>
      <c r="D243" s="13"/>
      <c r="E243" s="42"/>
      <c r="F243" s="14"/>
      <c r="G243" s="14"/>
      <c r="H243" s="14"/>
      <c r="I243" s="13"/>
    </row>
    <row r="244" spans="2:9" x14ac:dyDescent="0.25">
      <c r="B244" s="15"/>
      <c r="C244" s="12"/>
      <c r="D244" s="13"/>
      <c r="E244" s="42"/>
      <c r="F244" s="14"/>
      <c r="G244" s="14"/>
      <c r="H244" s="14"/>
      <c r="I244" s="13"/>
    </row>
    <row r="245" spans="2:9" x14ac:dyDescent="0.25">
      <c r="B245" s="15"/>
      <c r="C245" s="12"/>
      <c r="D245" s="13"/>
      <c r="E245" s="42"/>
      <c r="F245" s="14"/>
      <c r="G245" s="14"/>
      <c r="H245" s="14"/>
      <c r="I245" s="13"/>
    </row>
    <row r="246" spans="2:9" x14ac:dyDescent="0.25">
      <c r="B246" s="15"/>
      <c r="C246" s="12"/>
      <c r="D246" s="13"/>
      <c r="E246" s="42"/>
      <c r="F246" s="14"/>
      <c r="G246" s="14"/>
      <c r="H246" s="14"/>
      <c r="I246" s="13"/>
    </row>
    <row r="247" spans="2:9" x14ac:dyDescent="0.25">
      <c r="B247" s="15"/>
      <c r="C247" s="12"/>
      <c r="D247" s="13"/>
      <c r="E247" s="42"/>
      <c r="F247" s="14"/>
      <c r="G247" s="14"/>
      <c r="H247" s="14"/>
      <c r="I247" s="13"/>
    </row>
    <row r="248" spans="2:9" x14ac:dyDescent="0.25">
      <c r="B248" s="15"/>
      <c r="C248" s="12"/>
      <c r="D248" s="13"/>
      <c r="E248" s="42"/>
      <c r="F248" s="14"/>
      <c r="G248" s="14"/>
      <c r="H248" s="14"/>
      <c r="I248" s="13"/>
    </row>
    <row r="249" spans="2:9" x14ac:dyDescent="0.25">
      <c r="B249" s="15"/>
      <c r="C249" s="12"/>
      <c r="D249" s="13"/>
      <c r="E249" s="42"/>
      <c r="F249" s="14"/>
      <c r="G249" s="14"/>
      <c r="H249" s="14"/>
      <c r="I249" s="13"/>
    </row>
    <row r="250" spans="2:9" x14ac:dyDescent="0.25">
      <c r="B250" s="15"/>
      <c r="C250" s="12"/>
      <c r="D250" s="13"/>
      <c r="E250" s="42"/>
      <c r="F250" s="14"/>
      <c r="G250" s="14"/>
      <c r="H250" s="14"/>
      <c r="I250" s="13"/>
    </row>
    <row r="251" spans="2:9" x14ac:dyDescent="0.25">
      <c r="B251" s="15"/>
      <c r="C251" s="12"/>
      <c r="D251" s="13"/>
      <c r="E251" s="42"/>
      <c r="F251" s="14"/>
      <c r="G251" s="14"/>
      <c r="H251" s="14"/>
      <c r="I251" s="13"/>
    </row>
    <row r="252" spans="2:9" x14ac:dyDescent="0.25">
      <c r="B252" s="15"/>
      <c r="C252" s="12"/>
      <c r="D252" s="13"/>
      <c r="E252" s="42"/>
      <c r="F252" s="14"/>
      <c r="G252" s="14"/>
      <c r="H252" s="14"/>
      <c r="I252" s="13"/>
    </row>
    <row r="253" spans="2:9" x14ac:dyDescent="0.25">
      <c r="B253" s="15"/>
      <c r="C253" s="12"/>
      <c r="D253" s="13"/>
      <c r="E253" s="42"/>
      <c r="F253" s="14"/>
      <c r="G253" s="14"/>
      <c r="H253" s="14"/>
      <c r="I253" s="13"/>
    </row>
    <row r="254" spans="2:9" x14ac:dyDescent="0.25">
      <c r="B254" s="15"/>
      <c r="C254" s="12"/>
      <c r="D254" s="13"/>
      <c r="E254" s="42"/>
      <c r="F254" s="14"/>
      <c r="G254" s="14"/>
      <c r="H254" s="14"/>
      <c r="I254" s="13"/>
    </row>
    <row r="255" spans="2:9" x14ac:dyDescent="0.25">
      <c r="B255" s="15"/>
      <c r="C255" s="12"/>
      <c r="D255" s="13"/>
      <c r="E255" s="42"/>
      <c r="F255" s="14"/>
      <c r="G255" s="14"/>
      <c r="H255" s="14"/>
      <c r="I255" s="13"/>
    </row>
    <row r="256" spans="2:9" x14ac:dyDescent="0.25">
      <c r="B256" s="15"/>
      <c r="C256" s="12"/>
      <c r="D256" s="13"/>
      <c r="E256" s="42"/>
      <c r="F256" s="14"/>
      <c r="G256" s="14"/>
      <c r="H256" s="14"/>
      <c r="I256" s="13"/>
    </row>
    <row r="257" spans="2:9" x14ac:dyDescent="0.25">
      <c r="B257" s="15"/>
      <c r="C257" s="12"/>
      <c r="D257" s="13"/>
      <c r="E257" s="42"/>
      <c r="F257" s="14"/>
      <c r="G257" s="14"/>
      <c r="H257" s="14"/>
      <c r="I257" s="13"/>
    </row>
    <row r="258" spans="2:9" x14ac:dyDescent="0.25">
      <c r="B258" s="15"/>
      <c r="C258" s="12"/>
      <c r="D258" s="13"/>
      <c r="E258" s="42"/>
      <c r="F258" s="14"/>
      <c r="G258" s="14"/>
      <c r="H258" s="14"/>
      <c r="I258" s="13"/>
    </row>
    <row r="259" spans="2:9" x14ac:dyDescent="0.25">
      <c r="B259" s="15"/>
      <c r="C259" s="12"/>
      <c r="D259" s="13"/>
      <c r="E259" s="42"/>
      <c r="F259" s="14"/>
      <c r="G259" s="14"/>
      <c r="H259" s="14"/>
      <c r="I259" s="13"/>
    </row>
    <row r="260" spans="2:9" x14ac:dyDescent="0.25">
      <c r="B260" s="15"/>
      <c r="C260" s="12"/>
      <c r="D260" s="13"/>
      <c r="E260" s="42"/>
      <c r="F260" s="14"/>
      <c r="G260" s="14"/>
      <c r="H260" s="14"/>
      <c r="I260" s="13"/>
    </row>
    <row r="261" spans="2:9" x14ac:dyDescent="0.25">
      <c r="B261" s="15"/>
      <c r="C261" s="12"/>
      <c r="D261" s="13"/>
      <c r="E261" s="42"/>
      <c r="F261" s="14"/>
      <c r="G261" s="14"/>
      <c r="H261" s="14"/>
      <c r="I261" s="13"/>
    </row>
    <row r="262" spans="2:9" x14ac:dyDescent="0.25">
      <c r="B262" s="15"/>
      <c r="C262" s="12"/>
      <c r="D262" s="13"/>
      <c r="E262" s="42"/>
      <c r="F262" s="14"/>
      <c r="G262" s="14"/>
      <c r="H262" s="14"/>
      <c r="I262" s="13"/>
    </row>
    <row r="263" spans="2:9" x14ac:dyDescent="0.25">
      <c r="B263" s="15"/>
      <c r="C263" s="12"/>
      <c r="D263" s="13"/>
      <c r="E263" s="42"/>
      <c r="F263" s="14"/>
      <c r="G263" s="14"/>
      <c r="H263" s="14"/>
      <c r="I263" s="13"/>
    </row>
    <row r="264" spans="2:9" x14ac:dyDescent="0.25">
      <c r="B264" s="15"/>
      <c r="C264" s="12"/>
      <c r="D264" s="13"/>
      <c r="E264" s="42"/>
      <c r="F264" s="14"/>
      <c r="G264" s="14"/>
      <c r="H264" s="14"/>
      <c r="I264" s="13"/>
    </row>
    <row r="265" spans="2:9" x14ac:dyDescent="0.25">
      <c r="B265" s="15"/>
      <c r="C265" s="12"/>
      <c r="D265" s="13"/>
      <c r="E265" s="42"/>
      <c r="F265" s="14"/>
      <c r="G265" s="14"/>
      <c r="H265" s="14"/>
      <c r="I265" s="13"/>
    </row>
    <row r="266" spans="2:9" x14ac:dyDescent="0.25">
      <c r="B266" s="15"/>
      <c r="C266" s="12"/>
      <c r="D266" s="13"/>
      <c r="E266" s="42"/>
      <c r="F266" s="14"/>
      <c r="G266" s="14"/>
      <c r="H266" s="14"/>
      <c r="I266" s="13"/>
    </row>
    <row r="267" spans="2:9" x14ac:dyDescent="0.25">
      <c r="B267" s="15"/>
      <c r="C267" s="12"/>
      <c r="D267" s="13"/>
      <c r="E267" s="42"/>
      <c r="F267" s="14"/>
      <c r="G267" s="14"/>
      <c r="H267" s="14"/>
      <c r="I267" s="13"/>
    </row>
    <row r="268" spans="2:9" x14ac:dyDescent="0.25">
      <c r="B268" s="15"/>
      <c r="C268" s="12"/>
      <c r="D268" s="13"/>
      <c r="E268" s="42"/>
      <c r="F268" s="14"/>
      <c r="G268" s="14"/>
      <c r="H268" s="14"/>
      <c r="I268" s="13"/>
    </row>
    <row r="269" spans="2:9" x14ac:dyDescent="0.25">
      <c r="B269" s="15"/>
      <c r="C269" s="12"/>
      <c r="D269" s="13"/>
      <c r="E269" s="42"/>
      <c r="F269" s="14"/>
      <c r="G269" s="14"/>
      <c r="H269" s="14"/>
      <c r="I269" s="13"/>
    </row>
    <row r="270" spans="2:9" x14ac:dyDescent="0.25">
      <c r="B270" s="15"/>
      <c r="C270" s="12"/>
      <c r="D270" s="13"/>
      <c r="E270" s="42"/>
      <c r="F270" s="14"/>
      <c r="G270" s="14"/>
      <c r="H270" s="14"/>
      <c r="I270" s="13"/>
    </row>
    <row r="271" spans="2:9" x14ac:dyDescent="0.25">
      <c r="B271" s="15"/>
      <c r="C271" s="12"/>
      <c r="D271" s="13"/>
      <c r="E271" s="42"/>
      <c r="F271" s="14"/>
      <c r="G271" s="14"/>
      <c r="H271" s="14"/>
      <c r="I271" s="13"/>
    </row>
    <row r="272" spans="2:9" x14ac:dyDescent="0.25">
      <c r="B272" s="15"/>
      <c r="C272" s="12"/>
      <c r="D272" s="13"/>
      <c r="E272" s="42"/>
      <c r="F272" s="14"/>
      <c r="G272" s="14"/>
      <c r="H272" s="14"/>
      <c r="I272" s="13"/>
    </row>
    <row r="273" spans="2:9" x14ac:dyDescent="0.25">
      <c r="B273" s="15"/>
      <c r="C273" s="12"/>
      <c r="D273" s="13"/>
      <c r="E273" s="42"/>
      <c r="F273" s="14"/>
      <c r="G273" s="14"/>
      <c r="H273" s="14"/>
      <c r="I273" s="13"/>
    </row>
    <row r="274" spans="2:9" x14ac:dyDescent="0.25">
      <c r="B274" s="15"/>
      <c r="C274" s="12"/>
      <c r="D274" s="13"/>
      <c r="E274" s="42"/>
      <c r="F274" s="14"/>
      <c r="G274" s="14"/>
      <c r="H274" s="14"/>
      <c r="I274" s="13"/>
    </row>
    <row r="275" spans="2:9" x14ac:dyDescent="0.25">
      <c r="B275" s="15"/>
      <c r="C275" s="12"/>
      <c r="D275" s="13"/>
      <c r="E275" s="42"/>
      <c r="F275" s="14"/>
      <c r="G275" s="14"/>
      <c r="H275" s="14"/>
      <c r="I275" s="13"/>
    </row>
    <row r="276" spans="2:9" x14ac:dyDescent="0.25">
      <c r="B276" s="15"/>
      <c r="C276" s="12"/>
      <c r="D276" s="13"/>
      <c r="E276" s="42"/>
      <c r="F276" s="14"/>
      <c r="G276" s="14"/>
      <c r="H276" s="14"/>
      <c r="I276" s="13"/>
    </row>
    <row r="277" spans="2:9" x14ac:dyDescent="0.25">
      <c r="B277" s="15"/>
      <c r="C277" s="12"/>
      <c r="D277" s="13"/>
      <c r="E277" s="42"/>
      <c r="F277" s="14"/>
      <c r="G277" s="14"/>
      <c r="H277" s="14"/>
      <c r="I277" s="13"/>
    </row>
    <row r="278" spans="2:9" x14ac:dyDescent="0.25">
      <c r="B278" s="15"/>
      <c r="C278" s="12"/>
      <c r="D278" s="13"/>
      <c r="E278" s="42"/>
      <c r="F278" s="14"/>
      <c r="G278" s="14"/>
      <c r="H278" s="14"/>
      <c r="I278" s="13"/>
    </row>
    <row r="279" spans="2:9" x14ac:dyDescent="0.25">
      <c r="B279" s="15"/>
      <c r="C279" s="12"/>
      <c r="D279" s="13"/>
      <c r="E279" s="42"/>
      <c r="F279" s="14"/>
      <c r="G279" s="14"/>
      <c r="H279" s="14"/>
      <c r="I279" s="13"/>
    </row>
    <row r="280" spans="2:9" x14ac:dyDescent="0.25">
      <c r="B280" s="15"/>
      <c r="C280" s="12"/>
      <c r="D280" s="13"/>
      <c r="E280" s="42"/>
      <c r="F280" s="14"/>
      <c r="G280" s="14"/>
      <c r="H280" s="14"/>
      <c r="I280" s="13"/>
    </row>
    <row r="281" spans="2:9" x14ac:dyDescent="0.25">
      <c r="B281" s="15"/>
      <c r="C281" s="12"/>
      <c r="D281" s="13"/>
      <c r="E281" s="42"/>
      <c r="F281" s="14"/>
      <c r="G281" s="14"/>
      <c r="H281" s="14"/>
      <c r="I281" s="13"/>
    </row>
    <row r="282" spans="2:9" x14ac:dyDescent="0.25">
      <c r="B282" s="15"/>
      <c r="C282" s="12"/>
      <c r="D282" s="13"/>
      <c r="E282" s="42"/>
      <c r="F282" s="14"/>
      <c r="G282" s="14"/>
      <c r="H282" s="14"/>
      <c r="I282" s="13"/>
    </row>
    <row r="283" spans="2:9" x14ac:dyDescent="0.25">
      <c r="B283" s="15"/>
      <c r="C283" s="12"/>
      <c r="D283" s="13"/>
      <c r="E283" s="42"/>
      <c r="F283" s="14"/>
      <c r="G283" s="14"/>
      <c r="H283" s="14"/>
      <c r="I283" s="13"/>
    </row>
    <row r="284" spans="2:9" x14ac:dyDescent="0.25">
      <c r="B284" s="15"/>
      <c r="C284" s="12"/>
      <c r="D284" s="13"/>
      <c r="E284" s="42"/>
      <c r="F284" s="14"/>
      <c r="G284" s="14"/>
      <c r="H284" s="14"/>
      <c r="I284" s="13"/>
    </row>
    <row r="285" spans="2:9" x14ac:dyDescent="0.25">
      <c r="B285" s="15"/>
      <c r="C285" s="12"/>
      <c r="D285" s="13"/>
      <c r="E285" s="42"/>
      <c r="F285" s="14"/>
      <c r="G285" s="14"/>
      <c r="H285" s="14"/>
      <c r="I285" s="13"/>
    </row>
    <row r="286" spans="2:9" x14ac:dyDescent="0.25">
      <c r="B286" s="15"/>
      <c r="C286" s="12"/>
      <c r="D286" s="13"/>
      <c r="E286" s="42"/>
      <c r="F286" s="14"/>
      <c r="G286" s="14"/>
      <c r="H286" s="14"/>
      <c r="I286" s="13"/>
    </row>
    <row r="287" spans="2:9" x14ac:dyDescent="0.25">
      <c r="B287" s="15"/>
      <c r="C287" s="12"/>
      <c r="D287" s="13"/>
      <c r="E287" s="42"/>
      <c r="F287" s="14"/>
      <c r="G287" s="14"/>
      <c r="H287" s="14"/>
      <c r="I287" s="13"/>
    </row>
    <row r="288" spans="2:9" x14ac:dyDescent="0.25">
      <c r="B288" s="15"/>
      <c r="C288" s="12"/>
      <c r="D288" s="13"/>
      <c r="E288" s="42"/>
      <c r="F288" s="14"/>
      <c r="G288" s="14"/>
      <c r="H288" s="14"/>
      <c r="I288" s="13"/>
    </row>
    <row r="289" spans="2:9" x14ac:dyDescent="0.25">
      <c r="B289" s="15"/>
      <c r="C289" s="12"/>
      <c r="D289" s="13"/>
      <c r="E289" s="42"/>
      <c r="F289" s="14"/>
      <c r="G289" s="14"/>
      <c r="H289" s="14"/>
      <c r="I289" s="13"/>
    </row>
    <row r="290" spans="2:9" x14ac:dyDescent="0.25">
      <c r="B290" s="15"/>
      <c r="C290" s="12"/>
      <c r="D290" s="13"/>
      <c r="E290" s="42"/>
      <c r="F290" s="14"/>
      <c r="G290" s="14"/>
      <c r="H290" s="14"/>
      <c r="I290" s="13"/>
    </row>
    <row r="291" spans="2:9" x14ac:dyDescent="0.25">
      <c r="B291" s="15"/>
      <c r="C291" s="12"/>
      <c r="D291" s="13"/>
      <c r="E291" s="42"/>
      <c r="F291" s="14"/>
      <c r="G291" s="14"/>
      <c r="H291" s="14"/>
      <c r="I291" s="13"/>
    </row>
    <row r="292" spans="2:9" x14ac:dyDescent="0.25">
      <c r="B292" s="15"/>
      <c r="C292" s="12"/>
      <c r="D292" s="13"/>
      <c r="E292" s="42"/>
      <c r="F292" s="14"/>
      <c r="G292" s="14"/>
      <c r="H292" s="14"/>
      <c r="I292" s="13"/>
    </row>
    <row r="293" spans="2:9" x14ac:dyDescent="0.25">
      <c r="B293" s="15"/>
      <c r="C293" s="12"/>
      <c r="D293" s="13"/>
      <c r="E293" s="42"/>
      <c r="F293" s="14"/>
      <c r="G293" s="14"/>
      <c r="H293" s="14"/>
      <c r="I293" s="13"/>
    </row>
    <row r="294" spans="2:9" x14ac:dyDescent="0.25">
      <c r="B294" s="15"/>
      <c r="C294" s="12"/>
      <c r="D294" s="13"/>
      <c r="E294" s="42"/>
      <c r="F294" s="14"/>
      <c r="G294" s="14"/>
      <c r="H294" s="14"/>
      <c r="I294" s="13"/>
    </row>
    <row r="295" spans="2:9" x14ac:dyDescent="0.25">
      <c r="B295" s="15"/>
      <c r="C295" s="12"/>
      <c r="D295" s="13"/>
      <c r="E295" s="42"/>
      <c r="F295" s="14"/>
      <c r="G295" s="14"/>
      <c r="H295" s="14"/>
      <c r="I295" s="13"/>
    </row>
    <row r="296" spans="2:9" x14ac:dyDescent="0.25">
      <c r="B296" s="15"/>
      <c r="C296" s="12"/>
      <c r="D296" s="13"/>
      <c r="E296" s="42"/>
      <c r="F296" s="14"/>
      <c r="G296" s="14"/>
      <c r="H296" s="14"/>
      <c r="I296" s="13"/>
    </row>
    <row r="297" spans="2:9" x14ac:dyDescent="0.25">
      <c r="B297" s="15"/>
      <c r="C297" s="12"/>
      <c r="D297" s="13"/>
      <c r="E297" s="42"/>
      <c r="F297" s="14"/>
      <c r="G297" s="14"/>
      <c r="H297" s="14"/>
      <c r="I297" s="13"/>
    </row>
    <row r="298" spans="2:9" x14ac:dyDescent="0.25">
      <c r="B298" s="15"/>
      <c r="C298" s="12"/>
      <c r="D298" s="13"/>
      <c r="E298" s="42"/>
      <c r="F298" s="14"/>
      <c r="G298" s="14"/>
      <c r="H298" s="14"/>
      <c r="I298" s="13"/>
    </row>
    <row r="299" spans="2:9" x14ac:dyDescent="0.25">
      <c r="B299" s="15"/>
      <c r="C299" s="12"/>
      <c r="D299" s="13"/>
      <c r="E299" s="42"/>
      <c r="F299" s="14"/>
      <c r="G299" s="14"/>
      <c r="H299" s="14"/>
      <c r="I299" s="13"/>
    </row>
    <row r="300" spans="2:9" x14ac:dyDescent="0.25">
      <c r="B300" s="15"/>
      <c r="C300" s="12"/>
      <c r="D300" s="13"/>
      <c r="E300" s="42"/>
      <c r="F300" s="14"/>
      <c r="G300" s="14"/>
      <c r="H300" s="14"/>
      <c r="I300" s="13"/>
    </row>
    <row r="301" spans="2:9" x14ac:dyDescent="0.25">
      <c r="B301" s="15"/>
      <c r="C301" s="12"/>
      <c r="D301" s="13"/>
      <c r="E301" s="42"/>
      <c r="F301" s="14"/>
      <c r="G301" s="14"/>
      <c r="H301" s="14"/>
      <c r="I301" s="13"/>
    </row>
    <row r="302" spans="2:9" x14ac:dyDescent="0.25">
      <c r="B302" s="15"/>
      <c r="C302" s="12"/>
      <c r="D302" s="13"/>
      <c r="E302" s="42"/>
      <c r="F302" s="14"/>
      <c r="G302" s="14"/>
      <c r="H302" s="14"/>
      <c r="I302" s="13"/>
    </row>
    <row r="303" spans="2:9" x14ac:dyDescent="0.25">
      <c r="B303" s="15"/>
      <c r="C303" s="12"/>
      <c r="D303" s="13"/>
      <c r="E303" s="42"/>
      <c r="F303" s="14"/>
      <c r="G303" s="14"/>
      <c r="H303" s="14"/>
      <c r="I303" s="13"/>
    </row>
    <row r="304" spans="2:9" x14ac:dyDescent="0.25">
      <c r="B304" s="15"/>
      <c r="C304" s="12"/>
      <c r="D304" s="13"/>
      <c r="E304" s="42"/>
      <c r="F304" s="14"/>
      <c r="G304" s="14"/>
      <c r="H304" s="14"/>
      <c r="I304" s="13"/>
    </row>
    <row r="305" spans="2:9" x14ac:dyDescent="0.25">
      <c r="B305" s="15"/>
      <c r="C305" s="12"/>
      <c r="D305" s="13"/>
      <c r="E305" s="42"/>
      <c r="F305" s="14"/>
      <c r="G305" s="14"/>
      <c r="H305" s="14"/>
      <c r="I305" s="13"/>
    </row>
    <row r="306" spans="2:9" x14ac:dyDescent="0.25">
      <c r="B306" s="15"/>
      <c r="C306" s="12"/>
      <c r="D306" s="13"/>
      <c r="E306" s="42"/>
      <c r="F306" s="14"/>
      <c r="G306" s="14"/>
      <c r="H306" s="14"/>
      <c r="I306" s="13"/>
    </row>
    <row r="307" spans="2:9" x14ac:dyDescent="0.25">
      <c r="B307" s="15"/>
      <c r="C307" s="12"/>
      <c r="D307" s="13"/>
      <c r="E307" s="42"/>
      <c r="F307" s="14"/>
      <c r="G307" s="14"/>
      <c r="H307" s="14"/>
      <c r="I307" s="13"/>
    </row>
    <row r="308" spans="2:9" x14ac:dyDescent="0.25">
      <c r="B308" s="15"/>
      <c r="C308" s="12"/>
      <c r="D308" s="13"/>
      <c r="E308" s="42"/>
      <c r="F308" s="14"/>
      <c r="G308" s="14"/>
      <c r="H308" s="14"/>
      <c r="I308" s="13"/>
    </row>
    <row r="309" spans="2:9" x14ac:dyDescent="0.25">
      <c r="B309" s="15"/>
      <c r="C309" s="12"/>
      <c r="D309" s="13"/>
      <c r="E309" s="42"/>
      <c r="F309" s="14"/>
      <c r="G309" s="14"/>
      <c r="H309" s="14"/>
      <c r="I309" s="13"/>
    </row>
    <row r="310" spans="2:9" x14ac:dyDescent="0.25">
      <c r="B310" s="15"/>
      <c r="C310" s="12"/>
      <c r="D310" s="13"/>
      <c r="E310" s="42"/>
      <c r="F310" s="14"/>
      <c r="G310" s="14"/>
      <c r="H310" s="14"/>
      <c r="I310" s="13"/>
    </row>
    <row r="311" spans="2:9" x14ac:dyDescent="0.25">
      <c r="B311" s="15"/>
      <c r="C311" s="12"/>
      <c r="D311" s="13"/>
      <c r="E311" s="42"/>
      <c r="F311" s="14"/>
      <c r="G311" s="14"/>
      <c r="H311" s="14"/>
      <c r="I311" s="13"/>
    </row>
    <row r="312" spans="2:9" x14ac:dyDescent="0.25">
      <c r="B312" s="15"/>
      <c r="C312" s="12"/>
      <c r="D312" s="13"/>
      <c r="E312" s="42"/>
      <c r="F312" s="14"/>
      <c r="G312" s="14"/>
      <c r="H312" s="14"/>
      <c r="I312" s="13"/>
    </row>
    <row r="313" spans="2:9" x14ac:dyDescent="0.25">
      <c r="B313" s="15"/>
      <c r="C313" s="12"/>
      <c r="D313" s="13"/>
      <c r="E313" s="42"/>
      <c r="F313" s="14"/>
      <c r="G313" s="14"/>
      <c r="H313" s="14"/>
      <c r="I313" s="13"/>
    </row>
    <row r="314" spans="2:9" x14ac:dyDescent="0.25">
      <c r="B314" s="15"/>
      <c r="C314" s="12"/>
      <c r="D314" s="13"/>
      <c r="E314" s="42"/>
      <c r="F314" s="14"/>
      <c r="G314" s="14"/>
      <c r="H314" s="14"/>
      <c r="I314" s="13"/>
    </row>
    <row r="315" spans="2:9" x14ac:dyDescent="0.25">
      <c r="B315" s="15"/>
      <c r="C315" s="12"/>
      <c r="D315" s="13"/>
      <c r="E315" s="42"/>
      <c r="F315" s="14"/>
      <c r="G315" s="14"/>
      <c r="H315" s="14"/>
      <c r="I315" s="13"/>
    </row>
    <row r="316" spans="2:9" x14ac:dyDescent="0.25">
      <c r="B316" s="15"/>
      <c r="C316" s="12"/>
      <c r="D316" s="13"/>
      <c r="E316" s="42"/>
      <c r="F316" s="14"/>
      <c r="G316" s="14"/>
      <c r="H316" s="14"/>
      <c r="I316" s="13"/>
    </row>
    <row r="317" spans="2:9" x14ac:dyDescent="0.25">
      <c r="B317" s="15"/>
      <c r="C317" s="12"/>
      <c r="D317" s="13"/>
      <c r="E317" s="42"/>
      <c r="F317" s="14"/>
      <c r="G317" s="14"/>
      <c r="H317" s="14"/>
      <c r="I317" s="13"/>
    </row>
    <row r="318" spans="2:9" x14ac:dyDescent="0.25">
      <c r="B318" s="15"/>
      <c r="C318" s="12"/>
      <c r="D318" s="13"/>
      <c r="E318" s="42"/>
      <c r="F318" s="14"/>
      <c r="G318" s="14"/>
      <c r="H318" s="14"/>
      <c r="I318" s="13"/>
    </row>
    <row r="319" spans="2:9" x14ac:dyDescent="0.25">
      <c r="B319" s="15"/>
      <c r="C319" s="12"/>
      <c r="D319" s="13"/>
      <c r="E319" s="42"/>
      <c r="F319" s="14"/>
      <c r="G319" s="14"/>
      <c r="H319" s="14"/>
      <c r="I319" s="13"/>
    </row>
    <row r="320" spans="2:9" x14ac:dyDescent="0.25">
      <c r="B320" s="15"/>
      <c r="C320" s="12"/>
      <c r="D320" s="13"/>
      <c r="E320" s="42"/>
      <c r="F320" s="14"/>
      <c r="G320" s="14"/>
      <c r="H320" s="14"/>
      <c r="I320" s="13"/>
    </row>
    <row r="321" spans="2:9" x14ac:dyDescent="0.25">
      <c r="B321" s="15"/>
      <c r="C321" s="12"/>
      <c r="D321" s="13"/>
      <c r="E321" s="42"/>
      <c r="F321" s="14"/>
      <c r="G321" s="14"/>
      <c r="H321" s="14"/>
      <c r="I321" s="13"/>
    </row>
    <row r="322" spans="2:9" x14ac:dyDescent="0.25">
      <c r="B322" s="15"/>
      <c r="C322" s="12"/>
      <c r="D322" s="13"/>
      <c r="E322" s="42"/>
      <c r="F322" s="14"/>
      <c r="G322" s="14"/>
      <c r="H322" s="14"/>
      <c r="I322" s="13"/>
    </row>
    <row r="323" spans="2:9" x14ac:dyDescent="0.25">
      <c r="B323" s="15"/>
      <c r="C323" s="12"/>
      <c r="D323" s="13"/>
      <c r="E323" s="42"/>
      <c r="F323" s="14"/>
      <c r="G323" s="14"/>
      <c r="H323" s="14"/>
      <c r="I323" s="13"/>
    </row>
    <row r="324" spans="2:9" x14ac:dyDescent="0.25">
      <c r="B324" s="15"/>
      <c r="C324" s="12"/>
      <c r="D324" s="19"/>
      <c r="E324" s="56"/>
      <c r="F324" s="20"/>
      <c r="G324" s="20"/>
      <c r="H324" s="20"/>
      <c r="I324" s="13"/>
    </row>
  </sheetData>
  <mergeCells count="6">
    <mergeCell ref="F3:G3"/>
    <mergeCell ref="D3:D4"/>
    <mergeCell ref="B3:B4"/>
    <mergeCell ref="I3:I4"/>
    <mergeCell ref="C3:C4"/>
    <mergeCell ref="E3:E4"/>
  </mergeCells>
  <phoneticPr fontId="11" type="noConversion"/>
  <printOptions horizontalCentered="1"/>
  <pageMargins left="0.39370078740157483" right="0.35433070866141736" top="0.74803149606299213" bottom="0.74803149606299213" header="0.31496062992125984" footer="0.31496062992125984"/>
  <pageSetup paperSize="9" scale="81" fitToHeight="3" orientation="portrait" r:id="rId1"/>
  <headerFooter>
    <oddFooter>&amp;L&amp;6//mrb-&amp;F-&amp;D&amp;RPage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view="pageBreakPreview" zoomScaleNormal="100" zoomScaleSheetLayoutView="100" workbookViewId="0">
      <selection activeCell="H21" sqref="H21"/>
    </sheetView>
  </sheetViews>
  <sheetFormatPr defaultRowHeight="12.75" x14ac:dyDescent="0.2"/>
  <cols>
    <col min="1" max="1" width="4.140625" style="1" customWidth="1"/>
    <col min="2" max="2" width="7.5703125" style="1" customWidth="1"/>
    <col min="3" max="3" width="10.28515625" style="1" customWidth="1"/>
    <col min="4" max="4" width="19.7109375" style="1" customWidth="1"/>
    <col min="5" max="5" width="17.140625" style="1" customWidth="1"/>
    <col min="6" max="7" width="17" style="1" bestFit="1" customWidth="1"/>
    <col min="8" max="10" width="17" style="1" customWidth="1"/>
    <col min="11" max="11" width="10.85546875" style="1" customWidth="1"/>
    <col min="12" max="12" width="9.140625" style="1"/>
    <col min="13" max="13" width="12.42578125" style="1" bestFit="1" customWidth="1"/>
    <col min="14" max="16384" width="9.140625" style="1"/>
  </cols>
  <sheetData>
    <row r="1" spans="2:13" x14ac:dyDescent="0.2">
      <c r="I1" s="2"/>
      <c r="J1" s="2"/>
      <c r="K1" s="2"/>
    </row>
    <row r="2" spans="2:13" x14ac:dyDescent="0.2">
      <c r="B2" s="22" t="s">
        <v>708</v>
      </c>
      <c r="C2" s="23"/>
      <c r="D2" s="18"/>
      <c r="E2" s="16"/>
      <c r="F2" s="16"/>
      <c r="G2" s="16"/>
      <c r="H2" s="44"/>
      <c r="I2" s="58"/>
      <c r="J2" s="58"/>
      <c r="K2" s="58"/>
    </row>
    <row r="3" spans="2:13" s="24" customFormat="1" ht="15" customHeight="1" x14ac:dyDescent="0.2">
      <c r="B3" s="160" t="s">
        <v>518</v>
      </c>
      <c r="C3" s="160" t="s">
        <v>519</v>
      </c>
      <c r="D3" s="160" t="s">
        <v>533</v>
      </c>
      <c r="E3" s="161" t="s">
        <v>534</v>
      </c>
      <c r="F3" s="161"/>
      <c r="G3" s="16"/>
      <c r="H3" s="44"/>
      <c r="J3" s="57"/>
      <c r="K3" s="57"/>
      <c r="M3" s="158"/>
    </row>
    <row r="4" spans="2:13" s="24" customFormat="1" x14ac:dyDescent="0.2">
      <c r="B4" s="160"/>
      <c r="C4" s="160"/>
      <c r="D4" s="160"/>
      <c r="E4" s="25" t="s">
        <v>516</v>
      </c>
      <c r="F4" s="25" t="s">
        <v>517</v>
      </c>
      <c r="G4" s="47" t="s">
        <v>542</v>
      </c>
      <c r="H4" s="50"/>
      <c r="J4" s="57"/>
      <c r="K4" s="57"/>
      <c r="M4" s="159"/>
    </row>
    <row r="5" spans="2:13" x14ac:dyDescent="0.2">
      <c r="B5" s="30">
        <v>1</v>
      </c>
      <c r="C5" s="17">
        <v>40660</v>
      </c>
      <c r="D5" s="18" t="s">
        <v>539</v>
      </c>
      <c r="E5" s="27">
        <v>91713700</v>
      </c>
      <c r="F5" s="27">
        <v>90038106.049999997</v>
      </c>
      <c r="G5" s="16">
        <v>91750385.480000004</v>
      </c>
      <c r="H5" s="44"/>
      <c r="I5" s="44"/>
      <c r="J5" s="44"/>
      <c r="K5" s="44"/>
      <c r="M5" s="3"/>
    </row>
    <row r="6" spans="2:13" x14ac:dyDescent="0.2">
      <c r="B6" s="30">
        <v>2</v>
      </c>
      <c r="C6" s="17">
        <v>40693</v>
      </c>
      <c r="D6" s="18" t="s">
        <v>538</v>
      </c>
      <c r="E6" s="27">
        <v>100000000</v>
      </c>
      <c r="F6" s="27">
        <v>100000000</v>
      </c>
      <c r="G6" s="16">
        <v>100520000</v>
      </c>
      <c r="H6" s="44"/>
      <c r="I6" s="44"/>
      <c r="J6" s="44"/>
      <c r="K6" s="44"/>
      <c r="M6" s="3"/>
    </row>
    <row r="7" spans="2:13" x14ac:dyDescent="0.2">
      <c r="B7" s="30"/>
      <c r="C7" s="17"/>
      <c r="D7" s="130" t="s">
        <v>714</v>
      </c>
      <c r="E7" s="110">
        <f>SUM(E5:E6)</f>
        <v>191713700</v>
      </c>
      <c r="F7" s="110">
        <f>SUM(F5:F6)</f>
        <v>190038106.05000001</v>
      </c>
      <c r="G7" s="110">
        <f>SUM(G5:G6)</f>
        <v>192270385.48000002</v>
      </c>
      <c r="H7" s="44"/>
      <c r="I7" s="44"/>
      <c r="J7" s="44"/>
      <c r="K7" s="44"/>
      <c r="M7" s="3"/>
    </row>
    <row r="8" spans="2:13" x14ac:dyDescent="0.2">
      <c r="B8" s="30">
        <v>3</v>
      </c>
      <c r="C8" s="17">
        <v>40747</v>
      </c>
      <c r="D8" s="18" t="s">
        <v>540</v>
      </c>
      <c r="E8" s="27">
        <v>50000000</v>
      </c>
      <c r="F8" s="27">
        <v>47925000</v>
      </c>
      <c r="G8" s="16">
        <v>49778239.539999999</v>
      </c>
      <c r="H8" s="44"/>
      <c r="I8" s="44"/>
      <c r="J8" s="44"/>
      <c r="K8" s="44"/>
      <c r="M8" s="3"/>
    </row>
    <row r="9" spans="2:13" x14ac:dyDescent="0.2">
      <c r="B9" s="131"/>
      <c r="C9" s="132"/>
      <c r="D9" s="133" t="s">
        <v>710</v>
      </c>
      <c r="E9" s="105">
        <f>SUM(E8)</f>
        <v>50000000</v>
      </c>
      <c r="F9" s="105">
        <f>SUM(F8)</f>
        <v>47925000</v>
      </c>
      <c r="G9" s="134">
        <f>SUM(G8)</f>
        <v>49778239.539999999</v>
      </c>
      <c r="H9" s="44"/>
      <c r="I9" s="44"/>
      <c r="J9" s="44"/>
      <c r="K9" s="44"/>
      <c r="M9" s="3"/>
    </row>
    <row r="10" spans="2:13" x14ac:dyDescent="0.2">
      <c r="B10" s="30">
        <v>4</v>
      </c>
      <c r="C10" s="17">
        <v>40837</v>
      </c>
      <c r="D10" s="18" t="s">
        <v>537</v>
      </c>
      <c r="E10" s="27">
        <v>150000000</v>
      </c>
      <c r="F10" s="27">
        <v>144050000</v>
      </c>
      <c r="G10" s="16">
        <v>153555000</v>
      </c>
      <c r="H10" s="44"/>
      <c r="I10" s="44"/>
      <c r="J10" s="44"/>
      <c r="K10" s="44"/>
      <c r="M10" s="3"/>
    </row>
    <row r="11" spans="2:13" x14ac:dyDescent="0.2">
      <c r="B11" s="135"/>
      <c r="C11" s="136"/>
      <c r="D11" s="128" t="s">
        <v>711</v>
      </c>
      <c r="E11" s="129">
        <f>SUM(E10)</f>
        <v>150000000</v>
      </c>
      <c r="F11" s="129">
        <f>SUM(F10)</f>
        <v>144050000</v>
      </c>
      <c r="G11" s="129">
        <f>SUM(G10)</f>
        <v>153555000</v>
      </c>
      <c r="H11" s="44"/>
      <c r="I11" s="44"/>
      <c r="J11" s="44"/>
      <c r="K11" s="44"/>
      <c r="M11" s="3"/>
    </row>
    <row r="12" spans="2:13" ht="13.5" thickBot="1" x14ac:dyDescent="0.25">
      <c r="B12" s="31"/>
      <c r="C12" s="137"/>
      <c r="D12" s="33"/>
      <c r="E12" s="138"/>
      <c r="F12" s="138"/>
      <c r="G12" s="34"/>
      <c r="H12" s="44"/>
      <c r="I12" s="44"/>
      <c r="J12" s="44"/>
      <c r="K12" s="44"/>
      <c r="M12" s="3"/>
    </row>
    <row r="13" spans="2:13" ht="13.5" thickBot="1" x14ac:dyDescent="0.25">
      <c r="B13" s="139"/>
      <c r="C13" s="140"/>
      <c r="D13" s="141" t="s">
        <v>535</v>
      </c>
      <c r="E13" s="127">
        <f>E11+E9+E7</f>
        <v>391713700</v>
      </c>
      <c r="F13" s="127">
        <f>F11+F9+F7</f>
        <v>382013106.05000001</v>
      </c>
      <c r="G13" s="127">
        <f>G11+G9+G7</f>
        <v>395603625.01999998</v>
      </c>
      <c r="H13" s="45"/>
      <c r="I13" s="45"/>
      <c r="J13" s="45"/>
      <c r="K13" s="45"/>
      <c r="M13" s="3"/>
    </row>
    <row r="15" spans="2:13" x14ac:dyDescent="0.2">
      <c r="B15" s="22"/>
      <c r="C15" s="46"/>
      <c r="D15" s="18"/>
      <c r="E15" s="16"/>
      <c r="F15" s="16"/>
      <c r="G15" s="16"/>
      <c r="H15" s="44"/>
      <c r="I15" s="44"/>
      <c r="J15" s="44"/>
      <c r="K15" s="44"/>
      <c r="M15" s="2"/>
    </row>
    <row r="16" spans="2:13" x14ac:dyDescent="0.2">
      <c r="B16" s="30"/>
      <c r="C16" s="17"/>
      <c r="D16" s="17"/>
      <c r="E16" s="16"/>
      <c r="F16" s="16"/>
      <c r="G16" s="16"/>
      <c r="H16" s="44"/>
      <c r="I16" s="44"/>
      <c r="J16" s="44"/>
      <c r="K16" s="44"/>
    </row>
    <row r="17" spans="2:11" x14ac:dyDescent="0.2">
      <c r="B17" s="30"/>
      <c r="C17" s="17"/>
      <c r="D17" s="17"/>
      <c r="E17" s="16"/>
      <c r="F17" s="16"/>
      <c r="G17" s="16"/>
      <c r="H17" s="44"/>
      <c r="I17" s="44"/>
      <c r="J17" s="44"/>
      <c r="K17" s="44"/>
    </row>
    <row r="18" spans="2:11" x14ac:dyDescent="0.2">
      <c r="B18" s="30"/>
      <c r="C18" s="17"/>
      <c r="D18" s="17"/>
      <c r="E18" s="16"/>
      <c r="F18" s="16"/>
      <c r="G18" s="16"/>
      <c r="H18" s="44"/>
      <c r="I18" s="44"/>
      <c r="J18" s="44"/>
      <c r="K18" s="44"/>
    </row>
    <row r="19" spans="2:11" x14ac:dyDescent="0.2">
      <c r="B19" s="30"/>
      <c r="C19" s="17"/>
      <c r="D19" s="17"/>
      <c r="E19" s="16"/>
      <c r="F19" s="16"/>
      <c r="G19" s="16"/>
      <c r="H19" s="44"/>
      <c r="I19" s="44"/>
      <c r="J19" s="44"/>
      <c r="K19" s="44"/>
    </row>
    <row r="20" spans="2:11" x14ac:dyDescent="0.2">
      <c r="B20" s="30"/>
      <c r="C20" s="17"/>
      <c r="D20" s="17"/>
      <c r="E20" s="16"/>
      <c r="F20" s="16"/>
      <c r="G20" s="16"/>
      <c r="H20" s="44"/>
      <c r="I20" s="44"/>
      <c r="J20" s="44"/>
      <c r="K20" s="44"/>
    </row>
    <row r="21" spans="2:11" x14ac:dyDescent="0.2">
      <c r="B21" s="30"/>
      <c r="C21" s="17"/>
      <c r="D21" s="17"/>
      <c r="E21" s="16"/>
      <c r="F21" s="16"/>
      <c r="G21" s="16"/>
      <c r="H21" s="44"/>
      <c r="I21" s="44"/>
      <c r="J21" s="44"/>
      <c r="K21" s="44"/>
    </row>
    <row r="22" spans="2:11" x14ac:dyDescent="0.2">
      <c r="B22" s="30"/>
      <c r="C22" s="17"/>
      <c r="D22" s="17"/>
      <c r="E22" s="16"/>
      <c r="F22" s="16"/>
      <c r="G22" s="16"/>
      <c r="H22" s="44"/>
      <c r="I22" s="44"/>
      <c r="J22" s="44"/>
      <c r="K22" s="44"/>
    </row>
    <row r="23" spans="2:11" x14ac:dyDescent="0.2">
      <c r="B23" s="30"/>
      <c r="C23" s="30"/>
      <c r="D23" s="49"/>
      <c r="E23" s="27"/>
      <c r="F23" s="27"/>
      <c r="G23" s="27"/>
      <c r="H23" s="45"/>
      <c r="I23" s="45"/>
      <c r="J23" s="45"/>
      <c r="K23" s="45"/>
    </row>
    <row r="25" spans="2:11" x14ac:dyDescent="0.2">
      <c r="B25" s="22"/>
      <c r="C25" s="46"/>
      <c r="D25" s="18"/>
      <c r="E25" s="16"/>
      <c r="F25" s="16"/>
      <c r="G25" s="16"/>
      <c r="H25" s="44"/>
      <c r="I25" s="44"/>
      <c r="J25" s="44"/>
    </row>
    <row r="26" spans="2:11" x14ac:dyDescent="0.2">
      <c r="B26" s="30"/>
      <c r="C26" s="17"/>
      <c r="D26" s="17"/>
      <c r="E26" s="16"/>
      <c r="F26" s="16"/>
      <c r="G26" s="16"/>
      <c r="H26" s="44"/>
      <c r="I26" s="44"/>
      <c r="J26" s="44"/>
      <c r="K26" s="44"/>
    </row>
    <row r="27" spans="2:11" x14ac:dyDescent="0.2">
      <c r="B27" s="30"/>
      <c r="C27" s="17"/>
      <c r="D27" s="17"/>
      <c r="E27" s="16"/>
      <c r="F27" s="16"/>
      <c r="G27" s="16"/>
      <c r="H27" s="44"/>
      <c r="I27" s="44"/>
      <c r="J27" s="44"/>
      <c r="K27" s="44"/>
    </row>
    <row r="28" spans="2:11" x14ac:dyDescent="0.2">
      <c r="B28" s="30"/>
      <c r="C28" s="17"/>
      <c r="D28" s="17"/>
      <c r="E28" s="16"/>
      <c r="F28" s="16"/>
      <c r="G28" s="16"/>
      <c r="H28" s="44"/>
      <c r="I28" s="44"/>
      <c r="J28" s="44"/>
      <c r="K28" s="44"/>
    </row>
    <row r="29" spans="2:11" x14ac:dyDescent="0.2">
      <c r="B29" s="30"/>
      <c r="C29" s="17"/>
      <c r="D29" s="17"/>
      <c r="E29" s="16"/>
      <c r="F29" s="16"/>
      <c r="G29" s="16"/>
      <c r="H29" s="44"/>
      <c r="I29" s="44"/>
      <c r="J29" s="44"/>
      <c r="K29" s="44"/>
    </row>
    <row r="30" spans="2:11" x14ac:dyDescent="0.2">
      <c r="B30" s="30"/>
      <c r="C30" s="17"/>
      <c r="D30" s="17"/>
      <c r="E30" s="16"/>
      <c r="F30" s="16"/>
      <c r="G30" s="16"/>
      <c r="H30" s="44"/>
      <c r="I30" s="44"/>
      <c r="J30" s="44"/>
      <c r="K30" s="44"/>
    </row>
    <row r="31" spans="2:11" x14ac:dyDescent="0.2">
      <c r="B31" s="30"/>
      <c r="C31" s="17"/>
      <c r="D31" s="17"/>
      <c r="E31" s="16"/>
      <c r="F31" s="16"/>
      <c r="G31" s="16"/>
      <c r="H31" s="44"/>
      <c r="I31" s="44"/>
      <c r="J31" s="44"/>
      <c r="K31" s="44"/>
    </row>
    <row r="32" spans="2:11" x14ac:dyDescent="0.2">
      <c r="B32" s="30"/>
      <c r="C32" s="17"/>
      <c r="D32" s="17"/>
      <c r="E32" s="16"/>
      <c r="F32" s="16"/>
      <c r="G32" s="16"/>
      <c r="H32" s="44"/>
      <c r="I32" s="44"/>
      <c r="J32" s="44"/>
      <c r="K32" s="44"/>
    </row>
    <row r="33" spans="2:11" x14ac:dyDescent="0.2">
      <c r="B33" s="30"/>
      <c r="C33" s="17"/>
      <c r="D33" s="17"/>
      <c r="E33" s="16"/>
      <c r="F33" s="16"/>
      <c r="G33" s="16"/>
      <c r="H33" s="44"/>
      <c r="I33" s="44"/>
      <c r="J33" s="44"/>
      <c r="K33" s="44"/>
    </row>
    <row r="34" spans="2:11" x14ac:dyDescent="0.2">
      <c r="B34" s="30"/>
      <c r="C34" s="17"/>
      <c r="D34" s="17"/>
      <c r="E34" s="16"/>
      <c r="F34" s="16"/>
      <c r="G34" s="16"/>
      <c r="H34" s="44"/>
      <c r="I34" s="44"/>
      <c r="J34" s="44"/>
      <c r="K34" s="44"/>
    </row>
    <row r="35" spans="2:11" x14ac:dyDescent="0.2">
      <c r="B35" s="30"/>
      <c r="C35" s="17"/>
      <c r="D35" s="17"/>
      <c r="E35" s="16"/>
      <c r="F35" s="16"/>
      <c r="G35" s="16"/>
      <c r="H35" s="44"/>
      <c r="I35" s="44"/>
      <c r="J35" s="44"/>
      <c r="K35" s="44"/>
    </row>
    <row r="36" spans="2:11" x14ac:dyDescent="0.2">
      <c r="B36" s="30"/>
      <c r="C36" s="17"/>
      <c r="D36" s="17"/>
      <c r="E36" s="16"/>
      <c r="F36" s="16"/>
      <c r="G36" s="16"/>
      <c r="H36" s="44"/>
      <c r="I36" s="44"/>
      <c r="J36" s="44"/>
      <c r="K36" s="44"/>
    </row>
    <row r="37" spans="2:11" x14ac:dyDescent="0.2">
      <c r="B37" s="30"/>
      <c r="C37" s="17"/>
      <c r="D37" s="17"/>
      <c r="E37" s="16"/>
      <c r="F37" s="16"/>
      <c r="G37" s="16"/>
      <c r="H37" s="44"/>
      <c r="I37" s="44"/>
      <c r="J37" s="44"/>
      <c r="K37" s="44"/>
    </row>
    <row r="38" spans="2:11" x14ac:dyDescent="0.2">
      <c r="B38" s="30"/>
      <c r="C38" s="17"/>
      <c r="D38" s="17"/>
      <c r="E38" s="16"/>
      <c r="F38" s="16"/>
      <c r="G38" s="16"/>
      <c r="H38" s="44"/>
      <c r="I38" s="44"/>
      <c r="J38" s="44"/>
      <c r="K38" s="44"/>
    </row>
    <row r="39" spans="2:11" x14ac:dyDescent="0.2">
      <c r="B39" s="30"/>
      <c r="C39" s="17"/>
      <c r="D39" s="17"/>
      <c r="E39" s="16"/>
      <c r="F39" s="16"/>
      <c r="G39" s="16"/>
      <c r="H39" s="44"/>
      <c r="I39" s="44"/>
      <c r="J39" s="44"/>
      <c r="K39" s="44"/>
    </row>
    <row r="40" spans="2:11" x14ac:dyDescent="0.2">
      <c r="B40" s="30"/>
      <c r="C40" s="17"/>
      <c r="D40" s="17"/>
      <c r="E40" s="16"/>
      <c r="F40" s="16"/>
      <c r="G40" s="16"/>
      <c r="H40" s="44"/>
      <c r="I40" s="44"/>
      <c r="J40" s="44"/>
      <c r="K40" s="44"/>
    </row>
    <row r="41" spans="2:11" x14ac:dyDescent="0.2">
      <c r="B41" s="30"/>
      <c r="C41" s="17"/>
      <c r="D41" s="17"/>
      <c r="E41" s="16"/>
      <c r="F41" s="16"/>
      <c r="G41" s="16"/>
      <c r="H41" s="44"/>
      <c r="I41" s="44"/>
      <c r="J41" s="44"/>
      <c r="K41" s="44"/>
    </row>
    <row r="42" spans="2:11" x14ac:dyDescent="0.2">
      <c r="B42" s="30"/>
      <c r="C42" s="17"/>
      <c r="D42" s="17"/>
      <c r="E42" s="16"/>
      <c r="F42" s="16"/>
      <c r="G42" s="16"/>
      <c r="H42" s="44"/>
      <c r="I42" s="44"/>
      <c r="J42" s="44"/>
      <c r="K42" s="44"/>
    </row>
    <row r="43" spans="2:11" x14ac:dyDescent="0.2">
      <c r="B43" s="30"/>
      <c r="C43" s="17"/>
      <c r="D43" s="17"/>
      <c r="E43" s="16"/>
      <c r="F43" s="16"/>
      <c r="G43" s="16"/>
      <c r="H43" s="44"/>
      <c r="I43" s="44"/>
      <c r="J43" s="44"/>
      <c r="K43" s="44"/>
    </row>
    <row r="44" spans="2:11" x14ac:dyDescent="0.2">
      <c r="B44" s="30"/>
      <c r="C44" s="30"/>
      <c r="D44" s="49"/>
      <c r="E44" s="27"/>
      <c r="F44" s="27"/>
      <c r="G44" s="27"/>
      <c r="H44" s="45"/>
      <c r="I44" s="45"/>
      <c r="J44" s="45"/>
      <c r="K44" s="45"/>
    </row>
    <row r="46" spans="2:11" x14ac:dyDescent="0.2">
      <c r="B46" s="22"/>
      <c r="C46" s="46"/>
      <c r="D46" s="18"/>
      <c r="E46" s="16"/>
      <c r="F46" s="16"/>
      <c r="G46" s="16"/>
      <c r="H46" s="44"/>
      <c r="I46" s="44"/>
      <c r="J46" s="44"/>
    </row>
    <row r="47" spans="2:11" x14ac:dyDescent="0.2">
      <c r="B47" s="30"/>
      <c r="C47" s="17"/>
      <c r="D47" s="17"/>
      <c r="E47" s="16"/>
      <c r="F47" s="16"/>
      <c r="G47" s="16"/>
      <c r="H47" s="44"/>
      <c r="I47" s="44"/>
      <c r="J47" s="44"/>
      <c r="K47" s="44"/>
    </row>
    <row r="48" spans="2:11" x14ac:dyDescent="0.2">
      <c r="B48" s="30"/>
      <c r="C48" s="17"/>
      <c r="D48" s="17"/>
      <c r="E48" s="16"/>
      <c r="F48" s="16"/>
      <c r="G48" s="16"/>
      <c r="H48" s="44"/>
      <c r="I48" s="44"/>
      <c r="J48" s="44"/>
      <c r="K48" s="44"/>
    </row>
    <row r="49" spans="2:11" x14ac:dyDescent="0.2">
      <c r="B49" s="30"/>
      <c r="C49" s="17"/>
      <c r="D49" s="17"/>
      <c r="E49" s="16"/>
      <c r="F49" s="16"/>
      <c r="G49" s="16"/>
      <c r="H49" s="44"/>
      <c r="I49" s="44"/>
      <c r="J49" s="44"/>
      <c r="K49" s="44"/>
    </row>
    <row r="50" spans="2:11" x14ac:dyDescent="0.2">
      <c r="B50" s="30"/>
      <c r="C50" s="17"/>
      <c r="D50" s="17"/>
      <c r="E50" s="16"/>
      <c r="F50" s="16"/>
      <c r="G50" s="16"/>
      <c r="H50" s="44"/>
      <c r="I50" s="44"/>
      <c r="J50" s="44"/>
      <c r="K50" s="44"/>
    </row>
    <row r="51" spans="2:11" x14ac:dyDescent="0.2">
      <c r="B51" s="30"/>
      <c r="C51" s="17"/>
      <c r="D51" s="17"/>
      <c r="E51" s="16"/>
      <c r="F51" s="16"/>
      <c r="G51" s="16"/>
      <c r="H51" s="44"/>
      <c r="I51" s="44"/>
      <c r="J51" s="44"/>
      <c r="K51" s="44"/>
    </row>
    <row r="52" spans="2:11" x14ac:dyDescent="0.2">
      <c r="B52" s="30"/>
      <c r="C52" s="17"/>
      <c r="D52" s="17"/>
      <c r="E52" s="16"/>
      <c r="F52" s="16"/>
      <c r="G52" s="16"/>
      <c r="H52" s="44"/>
      <c r="I52" s="44"/>
      <c r="J52" s="44"/>
      <c r="K52" s="44"/>
    </row>
    <row r="53" spans="2:11" x14ac:dyDescent="0.2">
      <c r="B53" s="30"/>
      <c r="C53" s="17"/>
      <c r="D53" s="17"/>
      <c r="E53" s="16"/>
      <c r="F53" s="16"/>
      <c r="G53" s="16"/>
      <c r="H53" s="44"/>
      <c r="I53" s="44"/>
      <c r="J53" s="44"/>
      <c r="K53" s="44"/>
    </row>
    <row r="54" spans="2:11" x14ac:dyDescent="0.2">
      <c r="B54" s="30"/>
      <c r="C54" s="17"/>
      <c r="D54" s="17"/>
      <c r="E54" s="16"/>
      <c r="F54" s="16"/>
      <c r="G54" s="16"/>
      <c r="H54" s="44"/>
      <c r="I54" s="44"/>
      <c r="J54" s="44"/>
      <c r="K54" s="44"/>
    </row>
    <row r="55" spans="2:11" x14ac:dyDescent="0.2">
      <c r="B55" s="30"/>
      <c r="C55" s="17"/>
      <c r="D55" s="17"/>
      <c r="E55" s="16"/>
      <c r="F55" s="16"/>
      <c r="G55" s="16"/>
      <c r="H55" s="44"/>
      <c r="I55" s="44"/>
      <c r="J55" s="44"/>
      <c r="K55" s="44"/>
    </row>
    <row r="56" spans="2:11" x14ac:dyDescent="0.2">
      <c r="B56" s="30"/>
      <c r="C56" s="17"/>
      <c r="D56" s="17"/>
      <c r="E56" s="16"/>
      <c r="F56" s="16"/>
      <c r="G56" s="16"/>
      <c r="H56" s="44"/>
      <c r="I56" s="44"/>
      <c r="J56" s="44"/>
      <c r="K56" s="44"/>
    </row>
    <row r="57" spans="2:11" x14ac:dyDescent="0.2">
      <c r="B57" s="30"/>
      <c r="C57" s="17"/>
      <c r="D57" s="17"/>
      <c r="E57" s="16"/>
      <c r="F57" s="16"/>
      <c r="G57" s="16"/>
      <c r="H57" s="44"/>
      <c r="I57" s="44"/>
      <c r="J57" s="44"/>
      <c r="K57" s="44"/>
    </row>
    <row r="58" spans="2:11" x14ac:dyDescent="0.2">
      <c r="B58" s="30"/>
      <c r="C58" s="17"/>
      <c r="D58" s="17"/>
      <c r="E58" s="16"/>
      <c r="F58" s="16"/>
      <c r="G58" s="16"/>
      <c r="H58" s="44"/>
      <c r="I58" s="44"/>
      <c r="J58" s="44"/>
      <c r="K58" s="44"/>
    </row>
    <row r="59" spans="2:11" x14ac:dyDescent="0.2">
      <c r="B59" s="30"/>
      <c r="C59" s="30"/>
      <c r="D59" s="49"/>
      <c r="E59" s="27"/>
      <c r="F59" s="27"/>
      <c r="G59" s="27"/>
      <c r="H59" s="45"/>
      <c r="I59" s="45"/>
      <c r="J59" s="45"/>
      <c r="K59" s="45"/>
    </row>
    <row r="61" spans="2:11" x14ac:dyDescent="0.2">
      <c r="B61" s="22"/>
      <c r="C61" s="46"/>
      <c r="D61" s="18"/>
      <c r="E61" s="16"/>
      <c r="F61" s="16"/>
      <c r="G61" s="16"/>
      <c r="H61" s="44"/>
      <c r="I61" s="44"/>
      <c r="J61" s="44"/>
    </row>
    <row r="62" spans="2:11" x14ac:dyDescent="0.2">
      <c r="B62" s="30"/>
      <c r="C62" s="17"/>
      <c r="D62" s="17"/>
      <c r="E62" s="16"/>
      <c r="F62" s="16"/>
      <c r="G62" s="16"/>
      <c r="H62" s="44"/>
      <c r="I62" s="44"/>
      <c r="J62" s="44"/>
      <c r="K62" s="44"/>
    </row>
    <row r="63" spans="2:11" x14ac:dyDescent="0.2">
      <c r="B63" s="30"/>
      <c r="C63" s="17"/>
      <c r="D63" s="17"/>
      <c r="E63" s="16"/>
      <c r="F63" s="16"/>
      <c r="G63" s="16"/>
      <c r="H63" s="44"/>
      <c r="I63" s="44"/>
      <c r="J63" s="44"/>
      <c r="K63" s="44"/>
    </row>
    <row r="64" spans="2:11" x14ac:dyDescent="0.2">
      <c r="B64" s="30"/>
      <c r="C64" s="30"/>
      <c r="D64" s="49"/>
      <c r="E64" s="27"/>
      <c r="F64" s="27"/>
      <c r="G64" s="27"/>
      <c r="H64" s="45"/>
      <c r="I64" s="45"/>
      <c r="J64" s="45"/>
      <c r="K64" s="45"/>
    </row>
    <row r="66" spans="4:10" x14ac:dyDescent="0.2">
      <c r="D66" s="48"/>
      <c r="E66" s="51"/>
      <c r="F66" s="51"/>
      <c r="G66" s="51"/>
      <c r="H66" s="51"/>
      <c r="I66" s="51"/>
      <c r="J66" s="51"/>
    </row>
    <row r="67" spans="4:10" x14ac:dyDescent="0.2">
      <c r="D67" s="43"/>
      <c r="E67" s="3"/>
      <c r="F67" s="3"/>
      <c r="G67" s="3"/>
      <c r="H67" s="3"/>
      <c r="I67" s="3"/>
      <c r="J67" s="3"/>
    </row>
  </sheetData>
  <mergeCells count="5">
    <mergeCell ref="M3:M4"/>
    <mergeCell ref="B3:B4"/>
    <mergeCell ref="D3:D4"/>
    <mergeCell ref="E3:F3"/>
    <mergeCell ref="C3:C4"/>
  </mergeCells>
  <phoneticPr fontId="11" type="noConversion"/>
  <printOptions horizontalCentered="1"/>
  <pageMargins left="0.52" right="0.45" top="0.74803149606299213" bottom="0.74803149606299213" header="0.31496062992125984" footer="0.31496062992125984"/>
  <pageSetup paperSize="9" orientation="portrait" r:id="rId1"/>
  <headerFooter>
    <oddFooter>&amp;L&amp;6//mrb-&amp;F-&amp;D&amp;RPage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18"/>
  <sheetViews>
    <sheetView view="pageBreakPreview" topLeftCell="A64" zoomScaleNormal="100" zoomScaleSheetLayoutView="100" workbookViewId="0">
      <selection activeCell="J91" sqref="J91"/>
    </sheetView>
  </sheetViews>
  <sheetFormatPr defaultRowHeight="12.75" x14ac:dyDescent="0.2"/>
  <cols>
    <col min="1" max="1" width="4.5703125" style="1" customWidth="1"/>
    <col min="2" max="2" width="5.7109375" style="1" customWidth="1"/>
    <col min="3" max="3" width="12" style="29" customWidth="1"/>
    <col min="4" max="4" width="27.28515625" style="1" customWidth="1"/>
    <col min="5" max="5" width="16.28515625" style="2" bestFit="1" customWidth="1"/>
    <col min="6" max="6" width="16" style="2" bestFit="1" customWidth="1"/>
    <col min="7" max="7" width="15.5703125" style="2" customWidth="1"/>
    <col min="8" max="16384" width="9.140625" style="1"/>
  </cols>
  <sheetData>
    <row r="2" spans="2:7" x14ac:dyDescent="0.2">
      <c r="B2" s="22" t="s">
        <v>630</v>
      </c>
      <c r="C2" s="46"/>
      <c r="D2" s="18"/>
      <c r="E2" s="16"/>
      <c r="F2" s="16"/>
      <c r="G2" s="16"/>
    </row>
    <row r="3" spans="2:7" s="24" customFormat="1" ht="15" customHeight="1" x14ac:dyDescent="0.2">
      <c r="B3" s="162" t="s">
        <v>518</v>
      </c>
      <c r="C3" s="162" t="s">
        <v>519</v>
      </c>
      <c r="D3" s="162" t="s">
        <v>533</v>
      </c>
      <c r="E3" s="164" t="s">
        <v>534</v>
      </c>
      <c r="F3" s="165"/>
      <c r="G3" s="16"/>
    </row>
    <row r="4" spans="2:7" s="24" customFormat="1" ht="12.75" customHeight="1" x14ac:dyDescent="0.2">
      <c r="B4" s="163"/>
      <c r="C4" s="163"/>
      <c r="D4" s="163"/>
      <c r="E4" s="25" t="s">
        <v>516</v>
      </c>
      <c r="F4" s="25" t="s">
        <v>517</v>
      </c>
      <c r="G4" s="16" t="s">
        <v>542</v>
      </c>
    </row>
    <row r="5" spans="2:7" ht="12.75" customHeight="1" x14ac:dyDescent="0.2">
      <c r="B5" s="30">
        <v>1</v>
      </c>
      <c r="C5" s="23">
        <v>40671</v>
      </c>
      <c r="D5" s="18" t="s">
        <v>635</v>
      </c>
      <c r="E5" s="16">
        <v>10000000</v>
      </c>
      <c r="F5" s="16">
        <v>9994000</v>
      </c>
      <c r="G5" s="16">
        <v>10029939.630000001</v>
      </c>
    </row>
    <row r="6" spans="2:7" x14ac:dyDescent="0.2">
      <c r="B6" s="30">
        <v>2</v>
      </c>
      <c r="C6" s="23">
        <v>40671</v>
      </c>
      <c r="D6" s="18" t="s">
        <v>636</v>
      </c>
      <c r="E6" s="16">
        <v>1000000</v>
      </c>
      <c r="F6" s="16">
        <v>999400</v>
      </c>
      <c r="G6" s="16">
        <v>1002993.96</v>
      </c>
    </row>
    <row r="7" spans="2:7" x14ac:dyDescent="0.2">
      <c r="B7" s="30">
        <v>3</v>
      </c>
      <c r="C7" s="23">
        <v>40671</v>
      </c>
      <c r="D7" s="18" t="s">
        <v>637</v>
      </c>
      <c r="E7" s="16">
        <v>2000000</v>
      </c>
      <c r="F7" s="16">
        <v>1998800</v>
      </c>
      <c r="G7" s="16">
        <v>2005987.93</v>
      </c>
    </row>
    <row r="8" spans="2:7" x14ac:dyDescent="0.2">
      <c r="B8" s="30">
        <v>4</v>
      </c>
      <c r="C8" s="23">
        <v>40671</v>
      </c>
      <c r="D8" s="18" t="s">
        <v>638</v>
      </c>
      <c r="E8" s="16">
        <v>2100000</v>
      </c>
      <c r="F8" s="16">
        <v>2098740</v>
      </c>
      <c r="G8" s="16">
        <v>2106287.3199999998</v>
      </c>
    </row>
    <row r="9" spans="2:7" x14ac:dyDescent="0.2">
      <c r="B9" s="30">
        <v>5</v>
      </c>
      <c r="C9" s="23">
        <v>40671</v>
      </c>
      <c r="D9" s="18" t="s">
        <v>639</v>
      </c>
      <c r="E9" s="16">
        <v>12700000</v>
      </c>
      <c r="F9" s="16">
        <v>12692380</v>
      </c>
      <c r="G9" s="16">
        <v>12738023.33</v>
      </c>
    </row>
    <row r="10" spans="2:7" x14ac:dyDescent="0.2">
      <c r="B10" s="30">
        <v>6</v>
      </c>
      <c r="C10" s="23">
        <v>40671</v>
      </c>
      <c r="D10" s="18" t="s">
        <v>646</v>
      </c>
      <c r="E10" s="16">
        <v>6385000</v>
      </c>
      <c r="F10" s="16">
        <v>6381169</v>
      </c>
      <c r="G10" s="16">
        <v>6404116.4500000002</v>
      </c>
    </row>
    <row r="11" spans="2:7" x14ac:dyDescent="0.2">
      <c r="B11" s="30">
        <v>7</v>
      </c>
      <c r="C11" s="23">
        <v>40671</v>
      </c>
      <c r="D11" s="18" t="s">
        <v>659</v>
      </c>
      <c r="E11" s="16">
        <v>86700000</v>
      </c>
      <c r="F11" s="16">
        <v>86647980</v>
      </c>
      <c r="G11" s="16">
        <v>86959576.609999999</v>
      </c>
    </row>
    <row r="12" spans="2:7" x14ac:dyDescent="0.2">
      <c r="B12" s="30">
        <v>8</v>
      </c>
      <c r="C12" s="23">
        <v>40671</v>
      </c>
      <c r="D12" s="18" t="s">
        <v>660</v>
      </c>
      <c r="E12" s="16">
        <v>6100000</v>
      </c>
      <c r="F12" s="16">
        <v>6096340</v>
      </c>
      <c r="G12" s="16">
        <v>6118263.1799999997</v>
      </c>
    </row>
    <row r="13" spans="2:7" x14ac:dyDescent="0.2">
      <c r="B13" s="30">
        <v>9</v>
      </c>
      <c r="C13" s="23">
        <v>40671</v>
      </c>
      <c r="D13" s="18" t="s">
        <v>661</v>
      </c>
      <c r="E13" s="16">
        <v>10000000</v>
      </c>
      <c r="F13" s="16">
        <v>9994000</v>
      </c>
      <c r="G13" s="16">
        <v>10029939.630000001</v>
      </c>
    </row>
    <row r="14" spans="2:7" x14ac:dyDescent="0.2">
      <c r="B14" s="30">
        <v>10</v>
      </c>
      <c r="C14" s="23">
        <v>40671</v>
      </c>
      <c r="D14" s="18" t="s">
        <v>662</v>
      </c>
      <c r="E14" s="16">
        <v>3082000</v>
      </c>
      <c r="F14" s="16">
        <v>3080150.8</v>
      </c>
      <c r="G14" s="16">
        <v>3091227.39</v>
      </c>
    </row>
    <row r="15" spans="2:7" x14ac:dyDescent="0.2">
      <c r="B15" s="30">
        <v>11</v>
      </c>
      <c r="C15" s="23">
        <v>40671</v>
      </c>
      <c r="D15" s="18" t="s">
        <v>663</v>
      </c>
      <c r="E15" s="16">
        <v>10000000</v>
      </c>
      <c r="F15" s="16">
        <v>9994000</v>
      </c>
      <c r="G15" s="16">
        <v>10029939.630000001</v>
      </c>
    </row>
    <row r="16" spans="2:7" x14ac:dyDescent="0.2">
      <c r="B16" s="30">
        <v>12</v>
      </c>
      <c r="C16" s="23">
        <v>40671</v>
      </c>
      <c r="D16" s="18" t="s">
        <v>664</v>
      </c>
      <c r="E16" s="16">
        <v>740000</v>
      </c>
      <c r="F16" s="16">
        <v>739556</v>
      </c>
      <c r="G16" s="16">
        <v>742215.53</v>
      </c>
    </row>
    <row r="17" spans="2:7" x14ac:dyDescent="0.2">
      <c r="B17" s="30">
        <v>13</v>
      </c>
      <c r="C17" s="23">
        <v>40671</v>
      </c>
      <c r="D17" s="18" t="s">
        <v>681</v>
      </c>
      <c r="E17" s="16">
        <v>13161000</v>
      </c>
      <c r="F17" s="16">
        <v>13153103.4</v>
      </c>
      <c r="G17" s="16">
        <v>13200403.550000001</v>
      </c>
    </row>
    <row r="18" spans="2:7" x14ac:dyDescent="0.2">
      <c r="B18" s="30">
        <v>14</v>
      </c>
      <c r="C18" s="23">
        <v>40671</v>
      </c>
      <c r="D18" s="18" t="s">
        <v>682</v>
      </c>
      <c r="E18" s="16">
        <v>4313000</v>
      </c>
      <c r="F18" s="16">
        <v>4310412.2</v>
      </c>
      <c r="G18" s="16">
        <v>4325912.96</v>
      </c>
    </row>
    <row r="19" spans="2:7" x14ac:dyDescent="0.2">
      <c r="B19" s="30">
        <v>15</v>
      </c>
      <c r="C19" s="23">
        <v>40671</v>
      </c>
      <c r="D19" s="18" t="s">
        <v>683</v>
      </c>
      <c r="E19" s="16">
        <v>8900000</v>
      </c>
      <c r="F19" s="16">
        <v>8894660</v>
      </c>
      <c r="G19" s="16">
        <v>8926646.2699999996</v>
      </c>
    </row>
    <row r="20" spans="2:7" x14ac:dyDescent="0.2">
      <c r="B20" s="30">
        <v>16</v>
      </c>
      <c r="C20" s="23">
        <v>40671</v>
      </c>
      <c r="D20" s="18" t="s">
        <v>684</v>
      </c>
      <c r="E20" s="16">
        <v>5200000</v>
      </c>
      <c r="F20" s="16">
        <v>5196880</v>
      </c>
      <c r="G20" s="16">
        <v>5215568.6100000003</v>
      </c>
    </row>
    <row r="21" spans="2:7" x14ac:dyDescent="0.2">
      <c r="B21" s="30">
        <v>17</v>
      </c>
      <c r="C21" s="23">
        <v>40671</v>
      </c>
      <c r="D21" s="18" t="s">
        <v>685</v>
      </c>
      <c r="E21" s="16">
        <v>1700000</v>
      </c>
      <c r="F21" s="16">
        <v>1698980</v>
      </c>
      <c r="G21" s="16">
        <v>1705089.74</v>
      </c>
    </row>
    <row r="22" spans="2:7" x14ac:dyDescent="0.2">
      <c r="B22" s="30">
        <v>18</v>
      </c>
      <c r="C22" s="23">
        <v>40671</v>
      </c>
      <c r="D22" s="18" t="s">
        <v>686</v>
      </c>
      <c r="E22" s="16">
        <v>3732000</v>
      </c>
      <c r="F22" s="16">
        <v>3729760.8</v>
      </c>
      <c r="G22" s="16">
        <v>3743173.47</v>
      </c>
    </row>
    <row r="23" spans="2:7" x14ac:dyDescent="0.2">
      <c r="B23" s="30">
        <v>19</v>
      </c>
      <c r="C23" s="23">
        <v>40671</v>
      </c>
      <c r="D23" s="18" t="s">
        <v>687</v>
      </c>
      <c r="E23" s="16">
        <v>1000000</v>
      </c>
      <c r="F23" s="16">
        <v>999400</v>
      </c>
      <c r="G23" s="16">
        <v>1002993.96</v>
      </c>
    </row>
    <row r="24" spans="2:7" x14ac:dyDescent="0.2">
      <c r="B24" s="30">
        <v>20</v>
      </c>
      <c r="C24" s="23">
        <v>40671</v>
      </c>
      <c r="D24" s="18" t="s">
        <v>689</v>
      </c>
      <c r="E24" s="16">
        <v>1000000</v>
      </c>
      <c r="F24" s="16">
        <v>999400</v>
      </c>
      <c r="G24" s="16">
        <v>1002993.96</v>
      </c>
    </row>
    <row r="25" spans="2:7" x14ac:dyDescent="0.2">
      <c r="B25" s="30">
        <v>21</v>
      </c>
      <c r="C25" s="23">
        <v>40671</v>
      </c>
      <c r="D25" s="18" t="s">
        <v>690</v>
      </c>
      <c r="E25" s="16">
        <v>6050000</v>
      </c>
      <c r="F25" s="16">
        <v>6046370</v>
      </c>
      <c r="G25" s="16">
        <v>6068113.4800000004</v>
      </c>
    </row>
    <row r="26" spans="2:7" x14ac:dyDescent="0.2">
      <c r="B26" s="30">
        <v>22</v>
      </c>
      <c r="C26" s="23">
        <v>40671</v>
      </c>
      <c r="D26" s="18" t="s">
        <v>691</v>
      </c>
      <c r="E26" s="16">
        <v>4200000</v>
      </c>
      <c r="F26" s="16">
        <v>4197480</v>
      </c>
      <c r="G26" s="16">
        <v>4212574.6500000004</v>
      </c>
    </row>
    <row r="27" spans="2:7" x14ac:dyDescent="0.2">
      <c r="B27" s="30">
        <v>23</v>
      </c>
      <c r="C27" s="23">
        <v>40671</v>
      </c>
      <c r="D27" s="18" t="s">
        <v>692</v>
      </c>
      <c r="E27" s="16">
        <v>29500000</v>
      </c>
      <c r="F27" s="16">
        <v>29482300</v>
      </c>
      <c r="G27" s="16">
        <v>29588321.91</v>
      </c>
    </row>
    <row r="28" spans="2:7" x14ac:dyDescent="0.2">
      <c r="B28" s="30">
        <v>24</v>
      </c>
      <c r="C28" s="23">
        <v>40671</v>
      </c>
      <c r="D28" s="18" t="s">
        <v>699</v>
      </c>
      <c r="E28" s="16">
        <v>4800000</v>
      </c>
      <c r="F28" s="16">
        <v>4797120</v>
      </c>
      <c r="G28" s="16">
        <v>4814371.0199999996</v>
      </c>
    </row>
    <row r="29" spans="2:7" x14ac:dyDescent="0.2">
      <c r="B29" s="31">
        <v>25</v>
      </c>
      <c r="C29" s="32">
        <v>40671</v>
      </c>
      <c r="D29" s="33" t="s">
        <v>700</v>
      </c>
      <c r="E29" s="34">
        <v>824000</v>
      </c>
      <c r="F29" s="34">
        <v>823505.6</v>
      </c>
      <c r="G29" s="16">
        <v>826467.03</v>
      </c>
    </row>
    <row r="30" spans="2:7" x14ac:dyDescent="0.2">
      <c r="B30" s="35">
        <v>26</v>
      </c>
      <c r="C30" s="36">
        <v>40671</v>
      </c>
      <c r="D30" s="37" t="s">
        <v>701</v>
      </c>
      <c r="E30" s="38">
        <v>1500000</v>
      </c>
      <c r="F30" s="38">
        <v>1499100</v>
      </c>
      <c r="G30" s="16">
        <v>1504490.94</v>
      </c>
    </row>
    <row r="31" spans="2:7" x14ac:dyDescent="0.2">
      <c r="B31" s="31">
        <v>27</v>
      </c>
      <c r="C31" s="32">
        <v>40671</v>
      </c>
      <c r="D31" s="33" t="s">
        <v>702</v>
      </c>
      <c r="E31" s="34">
        <v>1000000</v>
      </c>
      <c r="F31" s="34">
        <v>999400</v>
      </c>
      <c r="G31" s="16">
        <v>1002993.96</v>
      </c>
    </row>
    <row r="32" spans="2:7" x14ac:dyDescent="0.2">
      <c r="B32" s="101"/>
      <c r="C32" s="102"/>
      <c r="D32" s="103" t="s">
        <v>709</v>
      </c>
      <c r="E32" s="104">
        <f>SUM(E5:E31)</f>
        <v>237687000</v>
      </c>
      <c r="F32" s="104">
        <f>SUM(F5:F31)</f>
        <v>237544387.80000001</v>
      </c>
      <c r="G32" s="105">
        <f>SUM(G5:G31)</f>
        <v>238398626.10000005</v>
      </c>
    </row>
    <row r="33" spans="2:7" x14ac:dyDescent="0.2">
      <c r="B33" s="35">
        <v>28</v>
      </c>
      <c r="C33" s="36">
        <v>40769</v>
      </c>
      <c r="D33" s="37" t="s">
        <v>658</v>
      </c>
      <c r="E33" s="38">
        <v>20000000</v>
      </c>
      <c r="F33" s="38">
        <v>20003933.219999999</v>
      </c>
      <c r="G33" s="16">
        <v>20153566.030000001</v>
      </c>
    </row>
    <row r="34" spans="2:7" x14ac:dyDescent="0.2">
      <c r="B34" s="106"/>
      <c r="C34" s="107"/>
      <c r="D34" s="108" t="s">
        <v>710</v>
      </c>
      <c r="E34" s="109">
        <f>SUM(E33)</f>
        <v>20000000</v>
      </c>
      <c r="F34" s="109">
        <f>SUM(F33)</f>
        <v>20003933.219999999</v>
      </c>
      <c r="G34" s="110">
        <f>SUM(G33)</f>
        <v>20153566.030000001</v>
      </c>
    </row>
    <row r="35" spans="2:7" x14ac:dyDescent="0.2">
      <c r="B35" s="30">
        <v>29</v>
      </c>
      <c r="C35" s="23">
        <v>40819</v>
      </c>
      <c r="D35" s="18" t="s">
        <v>640</v>
      </c>
      <c r="E35" s="16">
        <v>1300000</v>
      </c>
      <c r="F35" s="16">
        <v>1299220</v>
      </c>
      <c r="G35" s="16">
        <v>1249514.08</v>
      </c>
    </row>
    <row r="36" spans="2:7" x14ac:dyDescent="0.2">
      <c r="B36" s="30">
        <v>30</v>
      </c>
      <c r="C36" s="23">
        <v>40819</v>
      </c>
      <c r="D36" s="18" t="s">
        <v>641</v>
      </c>
      <c r="E36" s="16">
        <v>1700000</v>
      </c>
      <c r="F36" s="16">
        <v>1698980</v>
      </c>
      <c r="G36" s="16">
        <v>1633979.95</v>
      </c>
    </row>
    <row r="37" spans="2:7" x14ac:dyDescent="0.2">
      <c r="B37" s="30">
        <v>31</v>
      </c>
      <c r="C37" s="23">
        <v>40819</v>
      </c>
      <c r="D37" s="18" t="s">
        <v>642</v>
      </c>
      <c r="E37" s="16">
        <v>1700000</v>
      </c>
      <c r="F37" s="16">
        <v>1698980</v>
      </c>
      <c r="G37" s="16">
        <v>1633979.95</v>
      </c>
    </row>
    <row r="38" spans="2:7" x14ac:dyDescent="0.2">
      <c r="B38" s="30">
        <v>32</v>
      </c>
      <c r="C38" s="23">
        <v>40819</v>
      </c>
      <c r="D38" s="18" t="s">
        <v>665</v>
      </c>
      <c r="E38" s="16">
        <v>3100000</v>
      </c>
      <c r="F38" s="16">
        <v>3098140</v>
      </c>
      <c r="G38" s="16">
        <v>2979610.5</v>
      </c>
    </row>
    <row r="39" spans="2:7" x14ac:dyDescent="0.2">
      <c r="B39" s="30">
        <v>33</v>
      </c>
      <c r="C39" s="23">
        <v>40819</v>
      </c>
      <c r="D39" s="18" t="s">
        <v>666</v>
      </c>
      <c r="E39" s="16">
        <v>13300000</v>
      </c>
      <c r="F39" s="16">
        <v>13292020</v>
      </c>
      <c r="G39" s="16">
        <v>12783490.199999999</v>
      </c>
    </row>
    <row r="40" spans="2:7" x14ac:dyDescent="0.2">
      <c r="B40" s="30">
        <v>34</v>
      </c>
      <c r="C40" s="23">
        <v>40819</v>
      </c>
      <c r="D40" s="18" t="s">
        <v>667</v>
      </c>
      <c r="E40" s="16">
        <v>700000</v>
      </c>
      <c r="F40" s="16">
        <v>699580</v>
      </c>
      <c r="G40" s="16">
        <v>672815.27</v>
      </c>
    </row>
    <row r="41" spans="2:7" x14ac:dyDescent="0.2">
      <c r="B41" s="30">
        <v>35</v>
      </c>
      <c r="C41" s="23">
        <v>40819</v>
      </c>
      <c r="D41" s="18" t="s">
        <v>668</v>
      </c>
      <c r="E41" s="16">
        <v>1900000</v>
      </c>
      <c r="F41" s="16">
        <v>1898860</v>
      </c>
      <c r="G41" s="16">
        <v>1826212.89</v>
      </c>
    </row>
    <row r="42" spans="2:7" x14ac:dyDescent="0.2">
      <c r="B42" s="30">
        <v>36</v>
      </c>
      <c r="C42" s="23">
        <v>40819</v>
      </c>
      <c r="D42" s="18" t="s">
        <v>669</v>
      </c>
      <c r="E42" s="16">
        <v>300000</v>
      </c>
      <c r="F42" s="16">
        <v>299820</v>
      </c>
      <c r="G42" s="16">
        <v>288349.40000000002</v>
      </c>
    </row>
    <row r="43" spans="2:7" x14ac:dyDescent="0.2">
      <c r="B43" s="30">
        <v>37</v>
      </c>
      <c r="C43" s="23">
        <v>40819</v>
      </c>
      <c r="D43" s="18" t="s">
        <v>670</v>
      </c>
      <c r="E43" s="16">
        <v>800000</v>
      </c>
      <c r="F43" s="16">
        <v>799520</v>
      </c>
      <c r="G43" s="16">
        <v>768931.74</v>
      </c>
    </row>
    <row r="44" spans="2:7" x14ac:dyDescent="0.2">
      <c r="B44" s="30">
        <v>38</v>
      </c>
      <c r="C44" s="23">
        <v>40819</v>
      </c>
      <c r="D44" s="18" t="s">
        <v>671</v>
      </c>
      <c r="E44" s="16">
        <v>200000</v>
      </c>
      <c r="F44" s="16">
        <v>199880</v>
      </c>
      <c r="G44" s="16">
        <v>192232.94</v>
      </c>
    </row>
    <row r="45" spans="2:7" x14ac:dyDescent="0.2">
      <c r="B45" s="30">
        <v>39</v>
      </c>
      <c r="C45" s="23">
        <v>40819</v>
      </c>
      <c r="D45" s="18" t="s">
        <v>672</v>
      </c>
      <c r="E45" s="16">
        <v>200000</v>
      </c>
      <c r="F45" s="16">
        <v>199880</v>
      </c>
      <c r="G45" s="16">
        <v>192232.94</v>
      </c>
    </row>
    <row r="46" spans="2:7" x14ac:dyDescent="0.2">
      <c r="B46" s="30">
        <v>40</v>
      </c>
      <c r="C46" s="23">
        <v>40819</v>
      </c>
      <c r="D46" s="18" t="s">
        <v>673</v>
      </c>
      <c r="E46" s="16">
        <v>1000000</v>
      </c>
      <c r="F46" s="16">
        <v>999400</v>
      </c>
      <c r="G46" s="16">
        <v>961164.68</v>
      </c>
    </row>
    <row r="47" spans="2:7" x14ac:dyDescent="0.2">
      <c r="B47" s="30">
        <v>41</v>
      </c>
      <c r="C47" s="23">
        <v>40819</v>
      </c>
      <c r="D47" s="18" t="s">
        <v>674</v>
      </c>
      <c r="E47" s="16">
        <v>1000000</v>
      </c>
      <c r="F47" s="16">
        <v>999400</v>
      </c>
      <c r="G47" s="16">
        <v>961164.68</v>
      </c>
    </row>
    <row r="48" spans="2:7" x14ac:dyDescent="0.2">
      <c r="B48" s="30">
        <v>42</v>
      </c>
      <c r="C48" s="23">
        <v>40819</v>
      </c>
      <c r="D48" s="18" t="s">
        <v>675</v>
      </c>
      <c r="E48" s="16">
        <v>1600000</v>
      </c>
      <c r="F48" s="16">
        <v>1599040</v>
      </c>
      <c r="G48" s="16">
        <v>1537863.48</v>
      </c>
    </row>
    <row r="49" spans="2:7" x14ac:dyDescent="0.2">
      <c r="B49" s="30">
        <v>43</v>
      </c>
      <c r="C49" s="23">
        <v>40819</v>
      </c>
      <c r="D49" s="18" t="s">
        <v>676</v>
      </c>
      <c r="E49" s="16">
        <v>400000</v>
      </c>
      <c r="F49" s="16">
        <v>399760</v>
      </c>
      <c r="G49" s="16">
        <v>384465.87</v>
      </c>
    </row>
    <row r="50" spans="2:7" x14ac:dyDescent="0.2">
      <c r="B50" s="30">
        <v>44</v>
      </c>
      <c r="C50" s="23">
        <v>40819</v>
      </c>
      <c r="D50" s="18" t="s">
        <v>677</v>
      </c>
      <c r="E50" s="16">
        <v>5700000</v>
      </c>
      <c r="F50" s="16">
        <v>5696580</v>
      </c>
      <c r="G50" s="16">
        <v>5478638.6600000001</v>
      </c>
    </row>
    <row r="51" spans="2:7" x14ac:dyDescent="0.2">
      <c r="B51" s="30">
        <v>45</v>
      </c>
      <c r="C51" s="23">
        <v>40819</v>
      </c>
      <c r="D51" s="18" t="s">
        <v>678</v>
      </c>
      <c r="E51" s="16">
        <v>11300000</v>
      </c>
      <c r="F51" s="16">
        <v>11293220</v>
      </c>
      <c r="G51" s="16">
        <v>10861160.85</v>
      </c>
    </row>
    <row r="52" spans="2:7" x14ac:dyDescent="0.2">
      <c r="B52" s="30">
        <v>46</v>
      </c>
      <c r="C52" s="23">
        <v>40819</v>
      </c>
      <c r="D52" s="18" t="s">
        <v>679</v>
      </c>
      <c r="E52" s="16">
        <v>600000</v>
      </c>
      <c r="F52" s="16">
        <v>599640</v>
      </c>
      <c r="G52" s="16">
        <v>576698.81000000006</v>
      </c>
    </row>
    <row r="53" spans="2:7" x14ac:dyDescent="0.2">
      <c r="B53" s="30">
        <v>47</v>
      </c>
      <c r="C53" s="23">
        <v>40819</v>
      </c>
      <c r="D53" s="18" t="s">
        <v>680</v>
      </c>
      <c r="E53" s="16">
        <v>800000</v>
      </c>
      <c r="F53" s="16">
        <v>799520</v>
      </c>
      <c r="G53" s="16">
        <v>768931.74</v>
      </c>
    </row>
    <row r="54" spans="2:7" x14ac:dyDescent="0.2">
      <c r="B54" s="31">
        <v>48</v>
      </c>
      <c r="C54" s="32">
        <v>40819</v>
      </c>
      <c r="D54" s="33" t="s">
        <v>703</v>
      </c>
      <c r="E54" s="34">
        <v>5000000</v>
      </c>
      <c r="F54" s="34">
        <v>4997000</v>
      </c>
      <c r="G54" s="16">
        <v>4805823.3899999997</v>
      </c>
    </row>
    <row r="55" spans="2:7" x14ac:dyDescent="0.2">
      <c r="B55" s="30">
        <v>49</v>
      </c>
      <c r="C55" s="100">
        <v>40819</v>
      </c>
      <c r="D55" s="1" t="s">
        <v>707</v>
      </c>
      <c r="E55" s="2">
        <v>2400000</v>
      </c>
      <c r="F55" s="2">
        <v>2398560</v>
      </c>
      <c r="G55" s="2">
        <v>2306795.2200000002</v>
      </c>
    </row>
    <row r="56" spans="2:7" x14ac:dyDescent="0.2">
      <c r="B56" s="31">
        <v>50</v>
      </c>
      <c r="C56" s="23">
        <v>40826</v>
      </c>
      <c r="D56" s="18" t="s">
        <v>633</v>
      </c>
      <c r="E56" s="16">
        <v>1600000</v>
      </c>
      <c r="F56" s="16">
        <v>1599040</v>
      </c>
      <c r="G56" s="16">
        <v>1614446.33</v>
      </c>
    </row>
    <row r="57" spans="2:7" x14ac:dyDescent="0.2">
      <c r="B57" s="30">
        <v>51</v>
      </c>
      <c r="C57" s="23">
        <v>40826</v>
      </c>
      <c r="D57" s="18" t="s">
        <v>634</v>
      </c>
      <c r="E57" s="16">
        <v>5992000</v>
      </c>
      <c r="F57" s="16">
        <v>5988405</v>
      </c>
      <c r="G57" s="16">
        <v>6046101.5199999996</v>
      </c>
    </row>
    <row r="58" spans="2:7" x14ac:dyDescent="0.2">
      <c r="B58" s="31">
        <v>52</v>
      </c>
      <c r="C58" s="23">
        <v>40826</v>
      </c>
      <c r="D58" s="18" t="s">
        <v>643</v>
      </c>
      <c r="E58" s="16">
        <v>2400000</v>
      </c>
      <c r="F58" s="16">
        <v>2398560</v>
      </c>
      <c r="G58" s="16">
        <v>2421669.5</v>
      </c>
    </row>
    <row r="59" spans="2:7" x14ac:dyDescent="0.2">
      <c r="B59" s="30">
        <v>53</v>
      </c>
      <c r="C59" s="23">
        <v>40826</v>
      </c>
      <c r="D59" s="18" t="s">
        <v>644</v>
      </c>
      <c r="E59" s="16">
        <v>200000</v>
      </c>
      <c r="F59" s="16">
        <v>199880</v>
      </c>
      <c r="G59" s="16">
        <v>201805.79</v>
      </c>
    </row>
    <row r="60" spans="2:7" x14ac:dyDescent="0.2">
      <c r="B60" s="31">
        <v>54</v>
      </c>
      <c r="C60" s="23">
        <v>40826</v>
      </c>
      <c r="D60" s="18" t="s">
        <v>645</v>
      </c>
      <c r="E60" s="16">
        <v>389000</v>
      </c>
      <c r="F60" s="16">
        <v>388767</v>
      </c>
      <c r="G60" s="16">
        <v>392512.26</v>
      </c>
    </row>
    <row r="61" spans="2:7" x14ac:dyDescent="0.2">
      <c r="B61" s="30">
        <v>55</v>
      </c>
      <c r="C61" s="23">
        <v>40826</v>
      </c>
      <c r="D61" s="18" t="s">
        <v>647</v>
      </c>
      <c r="E61" s="16">
        <v>33600000</v>
      </c>
      <c r="F61" s="16">
        <v>33579840</v>
      </c>
      <c r="G61" s="16">
        <v>33903373.009999998</v>
      </c>
    </row>
    <row r="62" spans="2:7" x14ac:dyDescent="0.2">
      <c r="B62" s="31">
        <v>56</v>
      </c>
      <c r="C62" s="23">
        <v>40826</v>
      </c>
      <c r="D62" s="18" t="s">
        <v>648</v>
      </c>
      <c r="E62" s="16">
        <v>300000</v>
      </c>
      <c r="F62" s="16">
        <v>299820</v>
      </c>
      <c r="G62" s="16">
        <v>302708.69</v>
      </c>
    </row>
    <row r="63" spans="2:7" x14ac:dyDescent="0.2">
      <c r="B63" s="30">
        <v>57</v>
      </c>
      <c r="C63" s="23">
        <v>40826</v>
      </c>
      <c r="D63" s="18" t="s">
        <v>649</v>
      </c>
      <c r="E63" s="16">
        <v>6300000</v>
      </c>
      <c r="F63" s="16">
        <v>6296220</v>
      </c>
      <c r="G63" s="16">
        <v>6356882.4400000004</v>
      </c>
    </row>
    <row r="64" spans="2:7" x14ac:dyDescent="0.2">
      <c r="B64" s="31">
        <v>58</v>
      </c>
      <c r="C64" s="23">
        <v>40826</v>
      </c>
      <c r="D64" s="18" t="s">
        <v>650</v>
      </c>
      <c r="E64" s="16">
        <v>5400000</v>
      </c>
      <c r="F64" s="16">
        <v>5396760</v>
      </c>
      <c r="G64" s="16">
        <v>5448756.3799999999</v>
      </c>
    </row>
    <row r="65" spans="2:7" x14ac:dyDescent="0.2">
      <c r="B65" s="30">
        <v>59</v>
      </c>
      <c r="C65" s="23">
        <v>40826</v>
      </c>
      <c r="D65" s="18" t="s">
        <v>651</v>
      </c>
      <c r="E65" s="16">
        <v>500000</v>
      </c>
      <c r="F65" s="16">
        <v>499700</v>
      </c>
      <c r="G65" s="16">
        <v>504514.48</v>
      </c>
    </row>
    <row r="66" spans="2:7" x14ac:dyDescent="0.2">
      <c r="B66" s="31">
        <v>60</v>
      </c>
      <c r="C66" s="23">
        <v>40826</v>
      </c>
      <c r="D66" s="18" t="s">
        <v>652</v>
      </c>
      <c r="E66" s="16">
        <v>302000</v>
      </c>
      <c r="F66" s="16">
        <v>301819</v>
      </c>
      <c r="G66" s="16">
        <v>304726.75</v>
      </c>
    </row>
    <row r="67" spans="2:7" x14ac:dyDescent="0.2">
      <c r="B67" s="30">
        <v>61</v>
      </c>
      <c r="C67" s="23">
        <v>40826</v>
      </c>
      <c r="D67" s="18" t="s">
        <v>653</v>
      </c>
      <c r="E67" s="16">
        <v>2826000</v>
      </c>
      <c r="F67" s="16">
        <v>2824304</v>
      </c>
      <c r="G67" s="16">
        <v>2851515.84</v>
      </c>
    </row>
    <row r="68" spans="2:7" x14ac:dyDescent="0.2">
      <c r="B68" s="31">
        <v>62</v>
      </c>
      <c r="C68" s="23">
        <v>40826</v>
      </c>
      <c r="D68" s="18" t="s">
        <v>654</v>
      </c>
      <c r="E68" s="16">
        <v>14600000</v>
      </c>
      <c r="F68" s="16">
        <v>14591240</v>
      </c>
      <c r="G68" s="16">
        <v>14731822.800000001</v>
      </c>
    </row>
    <row r="69" spans="2:7" x14ac:dyDescent="0.2">
      <c r="B69" s="30">
        <v>63</v>
      </c>
      <c r="C69" s="23">
        <v>40826</v>
      </c>
      <c r="D69" s="18" t="s">
        <v>655</v>
      </c>
      <c r="E69" s="16">
        <v>2800000</v>
      </c>
      <c r="F69" s="16">
        <v>2798320</v>
      </c>
      <c r="G69" s="16">
        <v>2825281.08</v>
      </c>
    </row>
    <row r="70" spans="2:7" x14ac:dyDescent="0.2">
      <c r="B70" s="31">
        <v>64</v>
      </c>
      <c r="C70" s="23">
        <v>40826</v>
      </c>
      <c r="D70" s="18" t="s">
        <v>656</v>
      </c>
      <c r="E70" s="16">
        <v>300000</v>
      </c>
      <c r="F70" s="16">
        <v>299820</v>
      </c>
      <c r="G70" s="16">
        <v>302708.69</v>
      </c>
    </row>
    <row r="71" spans="2:7" x14ac:dyDescent="0.2">
      <c r="B71" s="30">
        <v>65</v>
      </c>
      <c r="C71" s="23">
        <v>40826</v>
      </c>
      <c r="D71" s="18" t="s">
        <v>657</v>
      </c>
      <c r="E71" s="16">
        <v>2718000</v>
      </c>
      <c r="F71" s="16">
        <v>2716369</v>
      </c>
      <c r="G71" s="16">
        <v>2742540.71</v>
      </c>
    </row>
    <row r="72" spans="2:7" x14ac:dyDescent="0.2">
      <c r="B72" s="31">
        <v>66</v>
      </c>
      <c r="C72" s="23">
        <v>40826</v>
      </c>
      <c r="D72" s="18" t="s">
        <v>688</v>
      </c>
      <c r="E72" s="16">
        <v>1042000</v>
      </c>
      <c r="F72" s="16">
        <v>1041375</v>
      </c>
      <c r="G72" s="16">
        <v>1051408.17</v>
      </c>
    </row>
    <row r="73" spans="2:7" x14ac:dyDescent="0.2">
      <c r="B73" s="30">
        <v>67</v>
      </c>
      <c r="C73" s="23">
        <v>40826</v>
      </c>
      <c r="D73" s="18" t="s">
        <v>693</v>
      </c>
      <c r="E73" s="16">
        <v>700000</v>
      </c>
      <c r="F73" s="16">
        <v>699580</v>
      </c>
      <c r="G73" s="16">
        <v>706320.27</v>
      </c>
    </row>
    <row r="74" spans="2:7" x14ac:dyDescent="0.2">
      <c r="B74" s="31">
        <v>68</v>
      </c>
      <c r="C74" s="23">
        <v>40826</v>
      </c>
      <c r="D74" s="18" t="s">
        <v>694</v>
      </c>
      <c r="E74" s="16">
        <v>1500000</v>
      </c>
      <c r="F74" s="16">
        <v>1499100</v>
      </c>
      <c r="G74" s="16">
        <v>1513543.44</v>
      </c>
    </row>
    <row r="75" spans="2:7" x14ac:dyDescent="0.2">
      <c r="B75" s="30">
        <v>69</v>
      </c>
      <c r="C75" s="23">
        <v>40826</v>
      </c>
      <c r="D75" s="18" t="s">
        <v>695</v>
      </c>
      <c r="E75" s="16">
        <v>6900000</v>
      </c>
      <c r="F75" s="16">
        <v>6895860</v>
      </c>
      <c r="G75" s="16">
        <v>6962299.8099999996</v>
      </c>
    </row>
    <row r="76" spans="2:7" x14ac:dyDescent="0.2">
      <c r="B76" s="31">
        <v>70</v>
      </c>
      <c r="C76" s="23">
        <v>40826</v>
      </c>
      <c r="D76" s="18" t="s">
        <v>696</v>
      </c>
      <c r="E76" s="16">
        <v>700000</v>
      </c>
      <c r="F76" s="16">
        <v>699580</v>
      </c>
      <c r="G76" s="16">
        <v>706320.27</v>
      </c>
    </row>
    <row r="77" spans="2:7" x14ac:dyDescent="0.2">
      <c r="B77" s="30">
        <v>71</v>
      </c>
      <c r="C77" s="23">
        <v>40826</v>
      </c>
      <c r="D77" s="18" t="s">
        <v>697</v>
      </c>
      <c r="E77" s="16">
        <v>861000</v>
      </c>
      <c r="F77" s="16">
        <v>860483</v>
      </c>
      <c r="G77" s="16">
        <v>868773.93</v>
      </c>
    </row>
    <row r="78" spans="2:7" x14ac:dyDescent="0.2">
      <c r="B78" s="31">
        <v>72</v>
      </c>
      <c r="C78" s="23">
        <v>40897</v>
      </c>
      <c r="D78" s="18" t="s">
        <v>632</v>
      </c>
      <c r="E78" s="16">
        <v>100000000</v>
      </c>
      <c r="F78" s="16">
        <v>100621491.34</v>
      </c>
      <c r="G78" s="16">
        <v>100468524.86</v>
      </c>
    </row>
    <row r="79" spans="2:7" x14ac:dyDescent="0.2">
      <c r="B79" s="111"/>
      <c r="C79" s="112"/>
      <c r="D79" s="113" t="s">
        <v>711</v>
      </c>
      <c r="E79" s="114">
        <f>SUM(E35:E78)</f>
        <v>246930000</v>
      </c>
      <c r="F79" s="114">
        <f>SUM(F35:F78)</f>
        <v>247463333.34</v>
      </c>
      <c r="G79" s="114">
        <f>SUM(G35:G78)</f>
        <v>246092614.25999999</v>
      </c>
    </row>
    <row r="80" spans="2:7" x14ac:dyDescent="0.2">
      <c r="B80" s="30">
        <v>73</v>
      </c>
      <c r="C80" s="23">
        <v>40936</v>
      </c>
      <c r="D80" s="18" t="s">
        <v>698</v>
      </c>
      <c r="E80" s="16">
        <v>20000000</v>
      </c>
      <c r="F80" s="16">
        <v>19988000</v>
      </c>
      <c r="G80" s="16">
        <v>20096875.52</v>
      </c>
    </row>
    <row r="81" spans="2:7" x14ac:dyDescent="0.2">
      <c r="B81" s="31">
        <v>74</v>
      </c>
      <c r="C81" s="23">
        <v>40936</v>
      </c>
      <c r="D81" s="18" t="s">
        <v>704</v>
      </c>
      <c r="E81" s="16">
        <v>100000000</v>
      </c>
      <c r="F81" s="16">
        <v>100669249.23999999</v>
      </c>
      <c r="G81" s="16">
        <v>100484377.59</v>
      </c>
    </row>
    <row r="82" spans="2:7" x14ac:dyDescent="0.2">
      <c r="B82" s="30">
        <v>75</v>
      </c>
      <c r="C82" s="23">
        <v>40936</v>
      </c>
      <c r="D82" s="18" t="s">
        <v>705</v>
      </c>
      <c r="E82" s="16">
        <v>50000000</v>
      </c>
      <c r="F82" s="16">
        <v>50322680.979999997</v>
      </c>
      <c r="G82" s="16">
        <v>50242188.789999999</v>
      </c>
    </row>
    <row r="83" spans="2:7" x14ac:dyDescent="0.2">
      <c r="B83" s="31">
        <v>76</v>
      </c>
      <c r="C83" s="23">
        <v>40936</v>
      </c>
      <c r="D83" s="18" t="s">
        <v>706</v>
      </c>
      <c r="E83" s="16">
        <v>100000000</v>
      </c>
      <c r="F83" s="16">
        <v>100657304.54000001</v>
      </c>
      <c r="G83" s="16">
        <v>100484377.59</v>
      </c>
    </row>
    <row r="84" spans="2:7" x14ac:dyDescent="0.2">
      <c r="B84" s="30">
        <v>77</v>
      </c>
      <c r="C84" s="23">
        <v>40981</v>
      </c>
      <c r="D84" s="18" t="s">
        <v>631</v>
      </c>
      <c r="E84" s="16">
        <v>150000000</v>
      </c>
      <c r="F84" s="16">
        <v>150711787.58000001</v>
      </c>
      <c r="G84" s="16">
        <v>150446998.81999999</v>
      </c>
    </row>
    <row r="85" spans="2:7" x14ac:dyDescent="0.2">
      <c r="B85" s="115"/>
      <c r="C85" s="116"/>
      <c r="D85" s="117" t="s">
        <v>712</v>
      </c>
      <c r="E85" s="118">
        <f>SUM(E80:E84)</f>
        <v>420000000</v>
      </c>
      <c r="F85" s="118">
        <f>SUM(F80:F84)</f>
        <v>422349022.34000003</v>
      </c>
      <c r="G85" s="118">
        <f>SUM(G80:G84)</f>
        <v>421754818.31</v>
      </c>
    </row>
    <row r="86" spans="2:7" s="119" customFormat="1" ht="13.5" thickBot="1" x14ac:dyDescent="0.25">
      <c r="B86" s="120"/>
      <c r="C86" s="121"/>
      <c r="D86" s="122"/>
      <c r="E86" s="123"/>
      <c r="F86" s="123"/>
      <c r="G86" s="123"/>
    </row>
    <row r="87" spans="2:7" ht="13.5" thickBot="1" x14ac:dyDescent="0.25">
      <c r="B87" s="124"/>
      <c r="C87" s="125"/>
      <c r="D87" s="126" t="s">
        <v>713</v>
      </c>
      <c r="E87" s="127">
        <f>E85+E79+E34+E32</f>
        <v>924617000</v>
      </c>
      <c r="F87" s="127">
        <f>F85+F79+F34+F32</f>
        <v>927360676.70000005</v>
      </c>
      <c r="G87" s="127">
        <f>G85+G79+G34+G32</f>
        <v>926399624.69999993</v>
      </c>
    </row>
    <row r="88" spans="2:7" x14ac:dyDescent="0.2">
      <c r="B88" s="35"/>
      <c r="C88" s="36"/>
      <c r="D88" s="37"/>
      <c r="E88" s="38"/>
      <c r="F88" s="38"/>
      <c r="G88" s="38"/>
    </row>
    <row r="89" spans="2:7" x14ac:dyDescent="0.2">
      <c r="B89" s="30"/>
      <c r="C89" s="23"/>
      <c r="D89" s="18"/>
      <c r="E89" s="16"/>
      <c r="F89" s="16"/>
      <c r="G89" s="16"/>
    </row>
    <row r="90" spans="2:7" x14ac:dyDescent="0.2">
      <c r="B90" s="30"/>
      <c r="C90" s="23"/>
      <c r="D90" s="18"/>
      <c r="E90" s="16"/>
      <c r="F90" s="16"/>
      <c r="G90" s="16"/>
    </row>
    <row r="91" spans="2:7" x14ac:dyDescent="0.2">
      <c r="B91" s="30"/>
      <c r="C91" s="23"/>
      <c r="D91" s="18"/>
      <c r="E91" s="16"/>
      <c r="F91" s="16"/>
      <c r="G91" s="16"/>
    </row>
    <row r="92" spans="2:7" x14ac:dyDescent="0.2">
      <c r="B92" s="30"/>
      <c r="C92" s="23"/>
      <c r="D92" s="18"/>
      <c r="E92" s="16"/>
      <c r="F92" s="16"/>
      <c r="G92" s="16"/>
    </row>
    <row r="93" spans="2:7" x14ac:dyDescent="0.2">
      <c r="B93" s="30"/>
      <c r="C93" s="23"/>
      <c r="D93" s="18"/>
      <c r="E93" s="16"/>
      <c r="F93" s="16"/>
      <c r="G93" s="16"/>
    </row>
    <row r="94" spans="2:7" x14ac:dyDescent="0.2">
      <c r="B94" s="30"/>
      <c r="C94" s="23"/>
      <c r="D94" s="18"/>
      <c r="E94" s="16"/>
      <c r="F94" s="16"/>
      <c r="G94" s="16"/>
    </row>
    <row r="95" spans="2:7" x14ac:dyDescent="0.2">
      <c r="B95" s="30"/>
      <c r="C95" s="23"/>
      <c r="D95" s="18"/>
      <c r="E95" s="16"/>
      <c r="F95" s="16"/>
      <c r="G95" s="16"/>
    </row>
    <row r="96" spans="2:7" x14ac:dyDescent="0.2">
      <c r="B96" s="30"/>
      <c r="C96" s="23"/>
      <c r="D96" s="18"/>
      <c r="E96" s="16"/>
      <c r="F96" s="16"/>
      <c r="G96" s="16"/>
    </row>
    <row r="97" spans="2:7" x14ac:dyDescent="0.2">
      <c r="B97" s="30"/>
      <c r="C97" s="23"/>
      <c r="D97" s="18"/>
      <c r="E97" s="16"/>
      <c r="F97" s="16"/>
      <c r="G97" s="16"/>
    </row>
    <row r="98" spans="2:7" x14ac:dyDescent="0.2">
      <c r="B98" s="30"/>
      <c r="C98" s="23"/>
      <c r="D98" s="18"/>
      <c r="E98" s="16"/>
      <c r="F98" s="16"/>
      <c r="G98" s="16"/>
    </row>
    <row r="99" spans="2:7" x14ac:dyDescent="0.2">
      <c r="B99" s="30"/>
      <c r="C99" s="23"/>
      <c r="D99" s="18"/>
      <c r="E99" s="16"/>
      <c r="F99" s="16"/>
      <c r="G99" s="16"/>
    </row>
    <row r="100" spans="2:7" x14ac:dyDescent="0.2">
      <c r="B100" s="30"/>
      <c r="C100" s="23"/>
      <c r="D100" s="18"/>
      <c r="E100" s="16"/>
      <c r="F100" s="16"/>
      <c r="G100" s="16"/>
    </row>
    <row r="101" spans="2:7" x14ac:dyDescent="0.2">
      <c r="B101" s="30"/>
      <c r="C101" s="23"/>
      <c r="D101" s="18"/>
      <c r="E101" s="16"/>
      <c r="F101" s="16"/>
      <c r="G101" s="16"/>
    </row>
    <row r="102" spans="2:7" x14ac:dyDescent="0.2">
      <c r="B102" s="30"/>
      <c r="C102" s="23"/>
      <c r="D102" s="18"/>
      <c r="E102" s="16"/>
      <c r="F102" s="16"/>
      <c r="G102" s="16"/>
    </row>
    <row r="103" spans="2:7" x14ac:dyDescent="0.2">
      <c r="B103" s="30"/>
      <c r="C103" s="23"/>
      <c r="D103" s="18"/>
      <c r="E103" s="16"/>
      <c r="F103" s="16"/>
      <c r="G103" s="16"/>
    </row>
    <row r="104" spans="2:7" x14ac:dyDescent="0.2">
      <c r="B104" s="30"/>
      <c r="C104" s="23"/>
      <c r="D104" s="18"/>
      <c r="E104" s="16"/>
      <c r="F104" s="16"/>
      <c r="G104" s="16"/>
    </row>
    <row r="105" spans="2:7" x14ac:dyDescent="0.2">
      <c r="B105" s="30"/>
      <c r="C105" s="23"/>
      <c r="D105" s="18"/>
      <c r="E105" s="16"/>
      <c r="F105" s="16"/>
      <c r="G105" s="16"/>
    </row>
    <row r="106" spans="2:7" x14ac:dyDescent="0.2">
      <c r="B106" s="30"/>
      <c r="C106" s="23"/>
      <c r="D106" s="18"/>
      <c r="E106" s="16"/>
      <c r="F106" s="16"/>
      <c r="G106" s="16"/>
    </row>
    <row r="107" spans="2:7" x14ac:dyDescent="0.2">
      <c r="B107" s="30"/>
      <c r="C107" s="23"/>
      <c r="D107" s="18"/>
      <c r="E107" s="16"/>
      <c r="F107" s="16"/>
      <c r="G107" s="16"/>
    </row>
    <row r="108" spans="2:7" x14ac:dyDescent="0.2">
      <c r="B108" s="30"/>
      <c r="C108" s="23"/>
      <c r="D108" s="18"/>
      <c r="E108" s="16"/>
      <c r="F108" s="16"/>
      <c r="G108" s="16"/>
    </row>
    <row r="109" spans="2:7" x14ac:dyDescent="0.2">
      <c r="B109" s="30"/>
      <c r="C109" s="23"/>
      <c r="D109" s="18"/>
      <c r="E109" s="16"/>
      <c r="F109" s="16"/>
      <c r="G109" s="16"/>
    </row>
    <row r="110" spans="2:7" x14ac:dyDescent="0.2">
      <c r="B110" s="30"/>
      <c r="C110" s="23"/>
      <c r="D110" s="18"/>
      <c r="E110" s="16"/>
      <c r="F110" s="16"/>
      <c r="G110" s="16"/>
    </row>
    <row r="111" spans="2:7" x14ac:dyDescent="0.2">
      <c r="B111" s="30"/>
      <c r="C111" s="23"/>
      <c r="D111" s="18"/>
      <c r="E111" s="16"/>
      <c r="F111" s="16"/>
      <c r="G111" s="16"/>
    </row>
    <row r="112" spans="2:7" x14ac:dyDescent="0.2">
      <c r="B112" s="30"/>
      <c r="C112" s="23"/>
      <c r="D112" s="18"/>
      <c r="E112" s="16"/>
      <c r="F112" s="16"/>
      <c r="G112" s="16"/>
    </row>
    <row r="113" spans="2:7" x14ac:dyDescent="0.2">
      <c r="B113" s="30"/>
      <c r="C113" s="23"/>
      <c r="D113" s="18"/>
      <c r="E113" s="16"/>
      <c r="F113" s="16"/>
      <c r="G113" s="16"/>
    </row>
    <row r="114" spans="2:7" x14ac:dyDescent="0.2">
      <c r="B114" s="30"/>
      <c r="C114" s="23"/>
      <c r="D114" s="18"/>
      <c r="E114" s="16"/>
      <c r="F114" s="16"/>
      <c r="G114" s="16"/>
    </row>
    <row r="115" spans="2:7" x14ac:dyDescent="0.2">
      <c r="B115" s="30"/>
      <c r="C115" s="23"/>
      <c r="D115" s="18"/>
      <c r="E115" s="16"/>
      <c r="F115" s="16"/>
      <c r="G115" s="16"/>
    </row>
    <row r="116" spans="2:7" x14ac:dyDescent="0.2">
      <c r="B116" s="30"/>
      <c r="C116" s="23"/>
      <c r="D116" s="18"/>
      <c r="E116" s="16"/>
      <c r="F116" s="16"/>
      <c r="G116" s="16"/>
    </row>
    <row r="117" spans="2:7" x14ac:dyDescent="0.2">
      <c r="B117" s="30"/>
      <c r="C117" s="23"/>
      <c r="D117" s="18"/>
      <c r="E117" s="16"/>
      <c r="F117" s="16"/>
      <c r="G117" s="16"/>
    </row>
    <row r="118" spans="2:7" x14ac:dyDescent="0.2">
      <c r="B118" s="30"/>
      <c r="C118" s="23"/>
      <c r="D118" s="18"/>
      <c r="E118" s="16"/>
      <c r="F118" s="16"/>
      <c r="G118" s="16"/>
    </row>
    <row r="119" spans="2:7" x14ac:dyDescent="0.2">
      <c r="B119" s="30"/>
      <c r="C119" s="23"/>
      <c r="D119" s="18"/>
      <c r="E119" s="16"/>
      <c r="F119" s="16"/>
      <c r="G119" s="16"/>
    </row>
    <row r="120" spans="2:7" x14ac:dyDescent="0.2">
      <c r="B120" s="30"/>
      <c r="C120" s="23"/>
      <c r="D120" s="18"/>
      <c r="E120" s="16"/>
      <c r="F120" s="16"/>
      <c r="G120" s="16"/>
    </row>
    <row r="121" spans="2:7" x14ac:dyDescent="0.2">
      <c r="B121" s="30"/>
      <c r="C121" s="23"/>
      <c r="D121" s="18"/>
      <c r="E121" s="16"/>
      <c r="F121" s="16"/>
      <c r="G121" s="16"/>
    </row>
    <row r="122" spans="2:7" x14ac:dyDescent="0.2">
      <c r="B122" s="30"/>
      <c r="C122" s="23"/>
      <c r="D122" s="18"/>
      <c r="E122" s="16"/>
      <c r="F122" s="16"/>
      <c r="G122" s="16"/>
    </row>
    <row r="123" spans="2:7" x14ac:dyDescent="0.2">
      <c r="B123" s="30"/>
      <c r="C123" s="23"/>
      <c r="D123" s="18"/>
      <c r="E123" s="16"/>
      <c r="F123" s="16"/>
      <c r="G123" s="16"/>
    </row>
    <row r="124" spans="2:7" x14ac:dyDescent="0.2">
      <c r="B124" s="30"/>
      <c r="C124" s="23"/>
      <c r="D124" s="18"/>
      <c r="E124" s="16"/>
      <c r="F124" s="16"/>
      <c r="G124" s="16"/>
    </row>
    <row r="125" spans="2:7" x14ac:dyDescent="0.2">
      <c r="B125" s="30"/>
      <c r="C125" s="23"/>
      <c r="D125" s="18"/>
      <c r="E125" s="16"/>
      <c r="F125" s="16"/>
      <c r="G125" s="16"/>
    </row>
    <row r="126" spans="2:7" x14ac:dyDescent="0.2">
      <c r="B126" s="30"/>
      <c r="C126" s="23"/>
      <c r="D126" s="18"/>
      <c r="E126" s="16"/>
      <c r="F126" s="16"/>
      <c r="G126" s="16"/>
    </row>
    <row r="127" spans="2:7" x14ac:dyDescent="0.2">
      <c r="B127" s="30"/>
      <c r="C127" s="23"/>
      <c r="D127" s="18"/>
      <c r="E127" s="16"/>
      <c r="F127" s="16"/>
      <c r="G127" s="16"/>
    </row>
    <row r="128" spans="2:7" x14ac:dyDescent="0.2">
      <c r="B128" s="30"/>
      <c r="C128" s="23"/>
      <c r="D128" s="18"/>
      <c r="E128" s="16"/>
      <c r="F128" s="16"/>
      <c r="G128" s="16"/>
    </row>
    <row r="129" spans="2:7" x14ac:dyDescent="0.2">
      <c r="B129" s="30"/>
      <c r="C129" s="23"/>
      <c r="D129" s="18"/>
      <c r="E129" s="16"/>
      <c r="F129" s="16"/>
      <c r="G129" s="16"/>
    </row>
    <row r="130" spans="2:7" x14ac:dyDescent="0.2">
      <c r="B130" s="30"/>
      <c r="C130" s="23"/>
      <c r="D130" s="18"/>
      <c r="E130" s="16"/>
      <c r="F130" s="16"/>
      <c r="G130" s="16"/>
    </row>
    <row r="131" spans="2:7" x14ac:dyDescent="0.2">
      <c r="B131" s="30"/>
      <c r="C131" s="23"/>
      <c r="D131" s="18"/>
      <c r="E131" s="16"/>
      <c r="F131" s="16"/>
      <c r="G131" s="16"/>
    </row>
    <row r="132" spans="2:7" x14ac:dyDescent="0.2">
      <c r="B132" s="30"/>
      <c r="C132" s="23"/>
      <c r="D132" s="18"/>
      <c r="E132" s="16"/>
      <c r="F132" s="16"/>
      <c r="G132" s="16"/>
    </row>
    <row r="133" spans="2:7" x14ac:dyDescent="0.2">
      <c r="B133" s="30"/>
      <c r="C133" s="23"/>
      <c r="D133" s="18"/>
      <c r="E133" s="16"/>
      <c r="F133" s="16"/>
      <c r="G133" s="16"/>
    </row>
    <row r="134" spans="2:7" x14ac:dyDescent="0.2">
      <c r="B134" s="30"/>
      <c r="C134" s="23"/>
      <c r="D134" s="18"/>
      <c r="E134" s="16"/>
      <c r="F134" s="16"/>
      <c r="G134" s="16"/>
    </row>
    <row r="135" spans="2:7" x14ac:dyDescent="0.2">
      <c r="B135" s="30"/>
      <c r="C135" s="23"/>
      <c r="D135" s="18"/>
      <c r="E135" s="16"/>
      <c r="F135" s="16"/>
      <c r="G135" s="16"/>
    </row>
    <row r="136" spans="2:7" x14ac:dyDescent="0.2">
      <c r="B136" s="30"/>
      <c r="C136" s="23"/>
      <c r="D136" s="18"/>
      <c r="E136" s="16"/>
      <c r="F136" s="16"/>
      <c r="G136" s="16"/>
    </row>
    <row r="137" spans="2:7" x14ac:dyDescent="0.2">
      <c r="B137" s="30"/>
      <c r="C137" s="23"/>
      <c r="D137" s="18"/>
      <c r="E137" s="16"/>
      <c r="F137" s="16"/>
      <c r="G137" s="16"/>
    </row>
    <row r="138" spans="2:7" x14ac:dyDescent="0.2">
      <c r="B138" s="30"/>
      <c r="C138" s="23"/>
      <c r="D138" s="18"/>
      <c r="E138" s="16"/>
      <c r="F138" s="16"/>
      <c r="G138" s="16"/>
    </row>
    <row r="139" spans="2:7" x14ac:dyDescent="0.2">
      <c r="B139" s="30"/>
      <c r="C139" s="23"/>
      <c r="D139" s="18"/>
      <c r="E139" s="16"/>
      <c r="F139" s="16"/>
      <c r="G139" s="16"/>
    </row>
    <row r="140" spans="2:7" x14ac:dyDescent="0.2">
      <c r="B140" s="30"/>
      <c r="C140" s="23"/>
      <c r="D140" s="18"/>
      <c r="E140" s="16"/>
      <c r="F140" s="16"/>
      <c r="G140" s="16"/>
    </row>
    <row r="141" spans="2:7" x14ac:dyDescent="0.2">
      <c r="B141" s="30"/>
      <c r="C141" s="23"/>
      <c r="D141" s="18"/>
      <c r="E141" s="16"/>
      <c r="F141" s="16"/>
      <c r="G141" s="16"/>
    </row>
    <row r="142" spans="2:7" x14ac:dyDescent="0.2">
      <c r="B142" s="30"/>
      <c r="C142" s="23"/>
      <c r="D142" s="18"/>
      <c r="E142" s="16"/>
      <c r="F142" s="16"/>
      <c r="G142" s="16"/>
    </row>
    <row r="143" spans="2:7" x14ac:dyDescent="0.2">
      <c r="B143" s="30"/>
      <c r="C143" s="23"/>
      <c r="D143" s="18"/>
      <c r="E143" s="16"/>
      <c r="F143" s="16"/>
      <c r="G143" s="16"/>
    </row>
    <row r="144" spans="2:7" x14ac:dyDescent="0.2">
      <c r="B144" s="30"/>
      <c r="C144" s="23"/>
      <c r="D144" s="18"/>
      <c r="E144" s="16"/>
      <c r="F144" s="16"/>
      <c r="G144" s="16"/>
    </row>
    <row r="145" spans="2:7" x14ac:dyDescent="0.2">
      <c r="B145" s="30"/>
      <c r="C145" s="23"/>
      <c r="D145" s="18"/>
      <c r="E145" s="16"/>
      <c r="F145" s="16"/>
      <c r="G145" s="16"/>
    </row>
    <row r="146" spans="2:7" x14ac:dyDescent="0.2">
      <c r="B146" s="30"/>
      <c r="C146" s="23"/>
      <c r="D146" s="18"/>
      <c r="E146" s="16"/>
      <c r="F146" s="16"/>
      <c r="G146" s="16"/>
    </row>
    <row r="147" spans="2:7" x14ac:dyDescent="0.2">
      <c r="B147" s="30"/>
      <c r="C147" s="23"/>
      <c r="D147" s="18"/>
      <c r="E147" s="16"/>
      <c r="F147" s="16"/>
      <c r="G147" s="16"/>
    </row>
    <row r="148" spans="2:7" x14ac:dyDescent="0.2">
      <c r="B148" s="30"/>
      <c r="C148" s="23"/>
      <c r="D148" s="18"/>
      <c r="E148" s="16"/>
      <c r="F148" s="16"/>
      <c r="G148" s="16"/>
    </row>
    <row r="149" spans="2:7" x14ac:dyDescent="0.2">
      <c r="B149" s="30"/>
      <c r="C149" s="23"/>
      <c r="D149" s="18"/>
      <c r="E149" s="16"/>
      <c r="F149" s="16"/>
      <c r="G149" s="16"/>
    </row>
    <row r="150" spans="2:7" x14ac:dyDescent="0.2">
      <c r="B150" s="30"/>
      <c r="C150" s="23"/>
      <c r="D150" s="18"/>
      <c r="E150" s="16"/>
      <c r="F150" s="16"/>
      <c r="G150" s="16"/>
    </row>
    <row r="151" spans="2:7" x14ac:dyDescent="0.2">
      <c r="B151" s="30"/>
      <c r="C151" s="23"/>
      <c r="D151" s="18"/>
      <c r="E151" s="16"/>
      <c r="F151" s="16"/>
      <c r="G151" s="16"/>
    </row>
    <row r="152" spans="2:7" x14ac:dyDescent="0.2">
      <c r="B152" s="30"/>
      <c r="C152" s="23"/>
      <c r="D152" s="18"/>
      <c r="E152" s="16"/>
      <c r="F152" s="16"/>
      <c r="G152" s="16"/>
    </row>
    <row r="153" spans="2:7" x14ac:dyDescent="0.2">
      <c r="B153" s="30"/>
      <c r="C153" s="23"/>
      <c r="D153" s="18"/>
      <c r="E153" s="16"/>
      <c r="F153" s="16"/>
      <c r="G153" s="16"/>
    </row>
    <row r="154" spans="2:7" x14ac:dyDescent="0.2">
      <c r="B154" s="30"/>
      <c r="C154" s="23"/>
      <c r="D154" s="18"/>
      <c r="E154" s="16"/>
      <c r="F154" s="16"/>
      <c r="G154" s="16"/>
    </row>
    <row r="155" spans="2:7" x14ac:dyDescent="0.2">
      <c r="B155" s="30"/>
      <c r="C155" s="23"/>
      <c r="D155" s="18"/>
      <c r="E155" s="16"/>
      <c r="F155" s="16"/>
      <c r="G155" s="16"/>
    </row>
    <row r="156" spans="2:7" x14ac:dyDescent="0.2">
      <c r="B156" s="30"/>
      <c r="C156" s="23"/>
      <c r="D156" s="18"/>
      <c r="E156" s="16"/>
      <c r="F156" s="16"/>
      <c r="G156" s="16"/>
    </row>
    <row r="157" spans="2:7" x14ac:dyDescent="0.2">
      <c r="B157" s="30"/>
      <c r="C157" s="23"/>
      <c r="D157" s="18"/>
      <c r="E157" s="16"/>
      <c r="F157" s="16"/>
      <c r="G157" s="16"/>
    </row>
    <row r="158" spans="2:7" x14ac:dyDescent="0.2">
      <c r="B158" s="30"/>
      <c r="C158" s="23"/>
      <c r="D158" s="18"/>
      <c r="E158" s="16"/>
      <c r="F158" s="16"/>
      <c r="G158" s="16"/>
    </row>
    <row r="159" spans="2:7" x14ac:dyDescent="0.2">
      <c r="B159" s="30"/>
      <c r="C159" s="23"/>
      <c r="D159" s="18"/>
      <c r="E159" s="16"/>
      <c r="F159" s="16"/>
      <c r="G159" s="16"/>
    </row>
    <row r="160" spans="2:7" x14ac:dyDescent="0.2">
      <c r="B160" s="30"/>
      <c r="C160" s="23"/>
      <c r="D160" s="18"/>
      <c r="E160" s="16"/>
      <c r="F160" s="16"/>
      <c r="G160" s="16"/>
    </row>
    <row r="161" spans="2:7" x14ac:dyDescent="0.2">
      <c r="B161" s="30"/>
      <c r="C161" s="23"/>
      <c r="D161" s="18"/>
      <c r="E161" s="16"/>
      <c r="F161" s="16"/>
      <c r="G161" s="16"/>
    </row>
    <row r="162" spans="2:7" x14ac:dyDescent="0.2">
      <c r="B162" s="30"/>
      <c r="C162" s="23"/>
      <c r="D162" s="18"/>
      <c r="E162" s="16"/>
      <c r="F162" s="16"/>
      <c r="G162" s="16"/>
    </row>
    <row r="163" spans="2:7" x14ac:dyDescent="0.2">
      <c r="B163" s="30"/>
      <c r="C163" s="23"/>
      <c r="D163" s="18"/>
      <c r="E163" s="16"/>
      <c r="F163" s="16"/>
      <c r="G163" s="16"/>
    </row>
    <row r="164" spans="2:7" x14ac:dyDescent="0.2">
      <c r="B164" s="30"/>
      <c r="C164" s="23"/>
      <c r="D164" s="18"/>
      <c r="E164" s="16"/>
      <c r="F164" s="16"/>
      <c r="G164" s="16"/>
    </row>
    <row r="165" spans="2:7" x14ac:dyDescent="0.2">
      <c r="B165" s="30"/>
      <c r="C165" s="23"/>
      <c r="D165" s="18"/>
      <c r="E165" s="16"/>
      <c r="F165" s="16"/>
      <c r="G165" s="16"/>
    </row>
    <row r="166" spans="2:7" x14ac:dyDescent="0.2">
      <c r="B166" s="30"/>
      <c r="C166" s="23"/>
      <c r="D166" s="18"/>
      <c r="E166" s="16"/>
      <c r="F166" s="16"/>
      <c r="G166" s="16"/>
    </row>
    <row r="167" spans="2:7" x14ac:dyDescent="0.2">
      <c r="B167" s="30"/>
      <c r="C167" s="23"/>
      <c r="D167" s="18"/>
      <c r="E167" s="16"/>
      <c r="F167" s="16"/>
      <c r="G167" s="16"/>
    </row>
    <row r="168" spans="2:7" x14ac:dyDescent="0.2">
      <c r="B168" s="30"/>
      <c r="C168" s="23"/>
      <c r="D168" s="18"/>
      <c r="E168" s="16"/>
      <c r="F168" s="16"/>
      <c r="G168" s="16"/>
    </row>
    <row r="169" spans="2:7" x14ac:dyDescent="0.2">
      <c r="B169" s="30"/>
      <c r="C169" s="23"/>
      <c r="D169" s="18"/>
      <c r="E169" s="16"/>
      <c r="F169" s="16"/>
      <c r="G169" s="16"/>
    </row>
    <row r="170" spans="2:7" x14ac:dyDescent="0.2">
      <c r="B170" s="30"/>
      <c r="C170" s="23"/>
      <c r="D170" s="18"/>
      <c r="E170" s="16"/>
      <c r="F170" s="16"/>
      <c r="G170" s="16"/>
    </row>
    <row r="171" spans="2:7" x14ac:dyDescent="0.2">
      <c r="B171" s="30"/>
      <c r="C171" s="23"/>
      <c r="D171" s="18"/>
      <c r="E171" s="16"/>
      <c r="F171" s="16"/>
      <c r="G171" s="16"/>
    </row>
    <row r="172" spans="2:7" x14ac:dyDescent="0.2">
      <c r="B172" s="30"/>
      <c r="C172" s="23"/>
      <c r="D172" s="18"/>
      <c r="E172" s="16"/>
      <c r="F172" s="16"/>
      <c r="G172" s="16"/>
    </row>
    <row r="173" spans="2:7" x14ac:dyDescent="0.2">
      <c r="B173" s="30"/>
      <c r="C173" s="23"/>
      <c r="D173" s="18"/>
      <c r="E173" s="16"/>
      <c r="F173" s="16"/>
      <c r="G173" s="16"/>
    </row>
    <row r="174" spans="2:7" x14ac:dyDescent="0.2">
      <c r="B174" s="30"/>
      <c r="C174" s="23"/>
      <c r="D174" s="18"/>
      <c r="E174" s="16"/>
      <c r="F174" s="16"/>
      <c r="G174" s="16"/>
    </row>
    <row r="175" spans="2:7" x14ac:dyDescent="0.2">
      <c r="B175" s="30"/>
      <c r="C175" s="23"/>
      <c r="D175" s="18"/>
      <c r="E175" s="16"/>
      <c r="F175" s="16"/>
      <c r="G175" s="16"/>
    </row>
    <row r="176" spans="2:7" x14ac:dyDescent="0.2">
      <c r="B176" s="30"/>
      <c r="C176" s="23"/>
      <c r="D176" s="18"/>
      <c r="E176" s="16"/>
      <c r="F176" s="16"/>
      <c r="G176" s="16"/>
    </row>
    <row r="177" spans="2:7" x14ac:dyDescent="0.2">
      <c r="B177" s="30"/>
      <c r="C177" s="23"/>
      <c r="D177" s="18"/>
      <c r="E177" s="16"/>
      <c r="F177" s="16"/>
      <c r="G177" s="16"/>
    </row>
    <row r="178" spans="2:7" x14ac:dyDescent="0.2">
      <c r="B178" s="30"/>
      <c r="C178" s="23"/>
      <c r="D178" s="18"/>
      <c r="E178" s="16"/>
      <c r="F178" s="16"/>
      <c r="G178" s="16"/>
    </row>
    <row r="179" spans="2:7" x14ac:dyDescent="0.2">
      <c r="B179" s="30"/>
      <c r="C179" s="23"/>
      <c r="D179" s="18"/>
      <c r="E179" s="16"/>
      <c r="F179" s="16"/>
      <c r="G179" s="16"/>
    </row>
    <row r="180" spans="2:7" x14ac:dyDescent="0.2">
      <c r="B180" s="30"/>
      <c r="C180" s="23"/>
      <c r="D180" s="18"/>
      <c r="E180" s="16"/>
      <c r="F180" s="16"/>
      <c r="G180" s="16"/>
    </row>
    <row r="181" spans="2:7" x14ac:dyDescent="0.2">
      <c r="B181" s="30"/>
      <c r="C181" s="23"/>
      <c r="D181" s="18"/>
      <c r="E181" s="16"/>
      <c r="F181" s="16"/>
      <c r="G181" s="16"/>
    </row>
    <row r="182" spans="2:7" x14ac:dyDescent="0.2">
      <c r="B182" s="30"/>
      <c r="C182" s="23"/>
      <c r="D182" s="18"/>
      <c r="E182" s="16"/>
      <c r="F182" s="16"/>
      <c r="G182" s="16"/>
    </row>
    <row r="183" spans="2:7" x14ac:dyDescent="0.2">
      <c r="B183" s="30"/>
      <c r="C183" s="23"/>
      <c r="D183" s="18"/>
      <c r="E183" s="16"/>
      <c r="F183" s="16"/>
      <c r="G183" s="16"/>
    </row>
    <row r="184" spans="2:7" x14ac:dyDescent="0.2">
      <c r="B184" s="30"/>
      <c r="C184" s="23"/>
      <c r="D184" s="18"/>
      <c r="E184" s="16"/>
      <c r="F184" s="16"/>
      <c r="G184" s="16"/>
    </row>
    <row r="185" spans="2:7" x14ac:dyDescent="0.2">
      <c r="B185" s="30"/>
      <c r="C185" s="23"/>
      <c r="D185" s="18"/>
      <c r="E185" s="16"/>
      <c r="F185" s="16"/>
      <c r="G185" s="16"/>
    </row>
    <row r="186" spans="2:7" x14ac:dyDescent="0.2">
      <c r="B186" s="30"/>
      <c r="C186" s="23"/>
      <c r="D186" s="18"/>
      <c r="E186" s="16"/>
      <c r="F186" s="16"/>
      <c r="G186" s="16"/>
    </row>
    <row r="187" spans="2:7" x14ac:dyDescent="0.2">
      <c r="B187" s="30"/>
      <c r="C187" s="23"/>
      <c r="D187" s="18"/>
      <c r="E187" s="16"/>
      <c r="F187" s="16"/>
      <c r="G187" s="16"/>
    </row>
    <row r="188" spans="2:7" x14ac:dyDescent="0.2">
      <c r="B188" s="30"/>
      <c r="C188" s="23"/>
      <c r="D188" s="18"/>
      <c r="E188" s="16"/>
      <c r="F188" s="16"/>
      <c r="G188" s="16"/>
    </row>
    <row r="189" spans="2:7" x14ac:dyDescent="0.2">
      <c r="B189" s="30"/>
      <c r="C189" s="23"/>
      <c r="D189" s="18"/>
      <c r="E189" s="16"/>
      <c r="F189" s="16"/>
      <c r="G189" s="16"/>
    </row>
    <row r="190" spans="2:7" x14ac:dyDescent="0.2">
      <c r="B190" s="30"/>
      <c r="C190" s="23"/>
      <c r="D190" s="18"/>
      <c r="E190" s="16"/>
      <c r="F190" s="16"/>
      <c r="G190" s="16"/>
    </row>
    <row r="191" spans="2:7" x14ac:dyDescent="0.2">
      <c r="B191" s="30"/>
      <c r="C191" s="23"/>
      <c r="D191" s="18"/>
      <c r="E191" s="16"/>
      <c r="F191" s="16"/>
      <c r="G191" s="16"/>
    </row>
    <row r="192" spans="2:7" x14ac:dyDescent="0.2">
      <c r="B192" s="30"/>
      <c r="C192" s="23"/>
      <c r="D192" s="18"/>
      <c r="E192" s="16"/>
      <c r="F192" s="16"/>
      <c r="G192" s="16"/>
    </row>
    <row r="193" spans="2:7" x14ac:dyDescent="0.2">
      <c r="B193" s="30"/>
      <c r="C193" s="23"/>
      <c r="D193" s="18"/>
      <c r="E193" s="16"/>
      <c r="F193" s="16"/>
      <c r="G193" s="16"/>
    </row>
    <row r="194" spans="2:7" x14ac:dyDescent="0.2">
      <c r="B194" s="30"/>
      <c r="C194" s="23"/>
      <c r="D194" s="18"/>
      <c r="E194" s="16"/>
      <c r="F194" s="16"/>
      <c r="G194" s="16"/>
    </row>
    <row r="195" spans="2:7" x14ac:dyDescent="0.2">
      <c r="B195" s="30"/>
      <c r="C195" s="23"/>
      <c r="D195" s="18"/>
      <c r="E195" s="16"/>
      <c r="F195" s="16"/>
      <c r="G195" s="16"/>
    </row>
    <row r="196" spans="2:7" x14ac:dyDescent="0.2">
      <c r="B196" s="30"/>
      <c r="C196" s="23"/>
      <c r="D196" s="18"/>
      <c r="E196" s="16"/>
      <c r="F196" s="16"/>
      <c r="G196" s="16"/>
    </row>
    <row r="197" spans="2:7" x14ac:dyDescent="0.2">
      <c r="B197" s="30"/>
      <c r="C197" s="23"/>
      <c r="D197" s="18"/>
      <c r="E197" s="16"/>
      <c r="F197" s="16"/>
      <c r="G197" s="16"/>
    </row>
    <row r="198" spans="2:7" x14ac:dyDescent="0.2">
      <c r="B198" s="30"/>
      <c r="C198" s="23"/>
      <c r="D198" s="18"/>
      <c r="E198" s="16"/>
      <c r="F198" s="16"/>
      <c r="G198" s="16"/>
    </row>
    <row r="199" spans="2:7" x14ac:dyDescent="0.2">
      <c r="B199" s="30"/>
      <c r="C199" s="23"/>
      <c r="D199" s="18"/>
      <c r="E199" s="16"/>
      <c r="F199" s="16"/>
      <c r="G199" s="16"/>
    </row>
    <row r="200" spans="2:7" x14ac:dyDescent="0.2">
      <c r="B200" s="30"/>
      <c r="C200" s="23"/>
      <c r="D200" s="18"/>
      <c r="E200" s="16"/>
      <c r="F200" s="16"/>
      <c r="G200" s="16"/>
    </row>
    <row r="201" spans="2:7" x14ac:dyDescent="0.2">
      <c r="B201" s="30"/>
      <c r="C201" s="23"/>
      <c r="D201" s="26"/>
      <c r="E201" s="27"/>
      <c r="F201" s="27"/>
      <c r="G201" s="27"/>
    </row>
    <row r="203" spans="2:7" x14ac:dyDescent="0.2">
      <c r="B203" s="22"/>
      <c r="C203" s="46"/>
      <c r="D203" s="18"/>
      <c r="E203" s="16"/>
      <c r="F203" s="16"/>
      <c r="G203" s="16"/>
    </row>
    <row r="204" spans="2:7" x14ac:dyDescent="0.2">
      <c r="B204" s="30"/>
      <c r="C204" s="23"/>
      <c r="D204" s="18"/>
      <c r="E204" s="16"/>
      <c r="F204" s="16"/>
      <c r="G204" s="16"/>
    </row>
    <row r="205" spans="2:7" x14ac:dyDescent="0.2">
      <c r="B205" s="30"/>
      <c r="C205" s="23"/>
      <c r="D205" s="18"/>
      <c r="E205" s="16"/>
      <c r="F205" s="16"/>
      <c r="G205" s="16"/>
    </row>
    <row r="206" spans="2:7" x14ac:dyDescent="0.2">
      <c r="B206" s="30"/>
      <c r="C206" s="23"/>
      <c r="D206" s="18"/>
      <c r="E206" s="16"/>
      <c r="F206" s="16"/>
      <c r="G206" s="16"/>
    </row>
    <row r="207" spans="2:7" x14ac:dyDescent="0.2">
      <c r="B207" s="30"/>
      <c r="C207" s="23"/>
      <c r="D207" s="18"/>
      <c r="E207" s="16"/>
      <c r="F207" s="16"/>
      <c r="G207" s="16"/>
    </row>
    <row r="208" spans="2:7" x14ac:dyDescent="0.2">
      <c r="B208" s="30"/>
      <c r="C208" s="23"/>
      <c r="D208" s="18"/>
      <c r="E208" s="16"/>
      <c r="F208" s="16"/>
      <c r="G208" s="16"/>
    </row>
    <row r="209" spans="2:7" x14ac:dyDescent="0.2">
      <c r="B209" s="30"/>
      <c r="C209" s="23"/>
      <c r="D209" s="18"/>
      <c r="E209" s="16"/>
      <c r="F209" s="16"/>
      <c r="G209" s="16"/>
    </row>
    <row r="210" spans="2:7" x14ac:dyDescent="0.2">
      <c r="B210" s="30"/>
      <c r="C210" s="23"/>
      <c r="D210" s="18"/>
      <c r="E210" s="16"/>
      <c r="F210" s="16"/>
      <c r="G210" s="16"/>
    </row>
    <row r="211" spans="2:7" x14ac:dyDescent="0.2">
      <c r="B211" s="30"/>
      <c r="C211" s="23"/>
      <c r="D211" s="18"/>
      <c r="E211" s="16"/>
      <c r="F211" s="16"/>
      <c r="G211" s="16"/>
    </row>
    <row r="212" spans="2:7" x14ac:dyDescent="0.2">
      <c r="B212" s="30"/>
      <c r="C212" s="23"/>
      <c r="D212" s="18"/>
      <c r="E212" s="16"/>
      <c r="F212" s="16"/>
      <c r="G212" s="16"/>
    </row>
    <row r="213" spans="2:7" x14ac:dyDescent="0.2">
      <c r="B213" s="30"/>
      <c r="C213" s="23"/>
      <c r="D213" s="18"/>
      <c r="E213" s="16"/>
      <c r="F213" s="16"/>
      <c r="G213" s="16"/>
    </row>
    <row r="214" spans="2:7" x14ac:dyDescent="0.2">
      <c r="B214" s="30"/>
      <c r="C214" s="23"/>
      <c r="D214" s="18"/>
      <c r="E214" s="16"/>
      <c r="F214" s="16"/>
      <c r="G214" s="16"/>
    </row>
    <row r="215" spans="2:7" x14ac:dyDescent="0.2">
      <c r="B215" s="30"/>
      <c r="C215" s="23"/>
      <c r="D215" s="18"/>
      <c r="E215" s="16"/>
      <c r="F215" s="16"/>
      <c r="G215" s="16"/>
    </row>
    <row r="216" spans="2:7" x14ac:dyDescent="0.2">
      <c r="B216" s="30"/>
      <c r="C216" s="23"/>
      <c r="D216" s="18"/>
      <c r="E216" s="16"/>
      <c r="F216" s="16"/>
      <c r="G216" s="16"/>
    </row>
    <row r="217" spans="2:7" x14ac:dyDescent="0.2">
      <c r="B217" s="30"/>
      <c r="C217" s="23"/>
      <c r="D217" s="18"/>
      <c r="E217" s="16"/>
      <c r="F217" s="16"/>
      <c r="G217" s="16"/>
    </row>
    <row r="218" spans="2:7" x14ac:dyDescent="0.2">
      <c r="B218" s="30"/>
      <c r="C218" s="23"/>
      <c r="D218" s="18"/>
      <c r="E218" s="16"/>
      <c r="F218" s="16"/>
      <c r="G218" s="16"/>
    </row>
    <row r="219" spans="2:7" x14ac:dyDescent="0.2">
      <c r="B219" s="30"/>
      <c r="C219" s="23"/>
      <c r="D219" s="18"/>
      <c r="E219" s="16"/>
      <c r="F219" s="16"/>
      <c r="G219" s="16"/>
    </row>
    <row r="220" spans="2:7" x14ac:dyDescent="0.2">
      <c r="B220" s="30"/>
      <c r="C220" s="23"/>
      <c r="D220" s="18"/>
      <c r="E220" s="16"/>
      <c r="F220" s="16"/>
      <c r="G220" s="16"/>
    </row>
    <row r="221" spans="2:7" x14ac:dyDescent="0.2">
      <c r="B221" s="30"/>
      <c r="C221" s="23"/>
      <c r="D221" s="18"/>
      <c r="E221" s="16"/>
      <c r="F221" s="16"/>
      <c r="G221" s="16"/>
    </row>
    <row r="222" spans="2:7" x14ac:dyDescent="0.2">
      <c r="B222" s="30"/>
      <c r="C222" s="23"/>
      <c r="D222" s="18"/>
      <c r="E222" s="16"/>
      <c r="F222" s="16"/>
      <c r="G222" s="16"/>
    </row>
    <row r="223" spans="2:7" x14ac:dyDescent="0.2">
      <c r="B223" s="30"/>
      <c r="C223" s="23"/>
      <c r="D223" s="18"/>
      <c r="E223" s="16"/>
      <c r="F223" s="16"/>
      <c r="G223" s="16"/>
    </row>
    <row r="224" spans="2:7" x14ac:dyDescent="0.2">
      <c r="B224" s="30"/>
      <c r="C224" s="23"/>
      <c r="D224" s="18"/>
      <c r="E224" s="16"/>
      <c r="F224" s="16"/>
      <c r="G224" s="16"/>
    </row>
    <row r="225" spans="2:7" x14ac:dyDescent="0.2">
      <c r="B225" s="30"/>
      <c r="C225" s="23"/>
      <c r="D225" s="18"/>
      <c r="E225" s="16"/>
      <c r="F225" s="16"/>
      <c r="G225" s="16"/>
    </row>
    <row r="226" spans="2:7" x14ac:dyDescent="0.2">
      <c r="B226" s="30"/>
      <c r="C226" s="23"/>
      <c r="D226" s="18"/>
      <c r="E226" s="16"/>
      <c r="F226" s="16"/>
      <c r="G226" s="16"/>
    </row>
    <row r="227" spans="2:7" x14ac:dyDescent="0.2">
      <c r="B227" s="30"/>
      <c r="C227" s="23"/>
      <c r="D227" s="18"/>
      <c r="E227" s="16"/>
      <c r="F227" s="16"/>
      <c r="G227" s="16"/>
    </row>
    <row r="228" spans="2:7" x14ac:dyDescent="0.2">
      <c r="B228" s="30"/>
      <c r="C228" s="23"/>
      <c r="D228" s="18"/>
      <c r="E228" s="16"/>
      <c r="F228" s="16"/>
      <c r="G228" s="16"/>
    </row>
    <row r="229" spans="2:7" x14ac:dyDescent="0.2">
      <c r="B229" s="30"/>
      <c r="C229" s="23"/>
      <c r="D229" s="18"/>
      <c r="E229" s="16"/>
      <c r="F229" s="16"/>
      <c r="G229" s="16"/>
    </row>
    <row r="230" spans="2:7" x14ac:dyDescent="0.2">
      <c r="B230" s="30"/>
      <c r="C230" s="23"/>
      <c r="D230" s="18"/>
      <c r="E230" s="16"/>
      <c r="F230" s="16"/>
      <c r="G230" s="16"/>
    </row>
    <row r="231" spans="2:7" x14ac:dyDescent="0.2">
      <c r="B231" s="30"/>
      <c r="C231" s="23"/>
      <c r="D231" s="18"/>
      <c r="E231" s="16"/>
      <c r="F231" s="16"/>
      <c r="G231" s="16"/>
    </row>
    <row r="232" spans="2:7" x14ac:dyDescent="0.2">
      <c r="B232" s="30"/>
      <c r="C232" s="23"/>
      <c r="D232" s="18"/>
      <c r="E232" s="16"/>
      <c r="F232" s="16"/>
      <c r="G232" s="16"/>
    </row>
    <row r="233" spans="2:7" x14ac:dyDescent="0.2">
      <c r="B233" s="30"/>
      <c r="C233" s="23"/>
      <c r="D233" s="18"/>
      <c r="E233" s="16"/>
      <c r="F233" s="16"/>
      <c r="G233" s="16"/>
    </row>
    <row r="234" spans="2:7" x14ac:dyDescent="0.2">
      <c r="B234" s="30"/>
      <c r="C234" s="23"/>
      <c r="D234" s="18"/>
      <c r="E234" s="16"/>
      <c r="F234" s="16"/>
      <c r="G234" s="16"/>
    </row>
    <row r="235" spans="2:7" x14ac:dyDescent="0.2">
      <c r="B235" s="30"/>
      <c r="C235" s="23"/>
      <c r="D235" s="18"/>
      <c r="E235" s="16"/>
      <c r="F235" s="16"/>
      <c r="G235" s="16"/>
    </row>
    <row r="236" spans="2:7" x14ac:dyDescent="0.2">
      <c r="B236" s="30"/>
      <c r="C236" s="23"/>
      <c r="D236" s="18"/>
      <c r="E236" s="16"/>
      <c r="F236" s="16"/>
      <c r="G236" s="16"/>
    </row>
    <row r="237" spans="2:7" x14ac:dyDescent="0.2">
      <c r="B237" s="30"/>
      <c r="C237" s="23"/>
      <c r="D237" s="18"/>
      <c r="E237" s="16"/>
      <c r="F237" s="16"/>
      <c r="G237" s="16"/>
    </row>
    <row r="238" spans="2:7" x14ac:dyDescent="0.2">
      <c r="B238" s="30"/>
      <c r="C238" s="23"/>
      <c r="D238" s="18"/>
      <c r="E238" s="16"/>
      <c r="F238" s="16"/>
      <c r="G238" s="16"/>
    </row>
    <row r="239" spans="2:7" x14ac:dyDescent="0.2">
      <c r="B239" s="30"/>
      <c r="C239" s="23"/>
      <c r="D239" s="18"/>
      <c r="E239" s="16"/>
      <c r="F239" s="16"/>
      <c r="G239" s="16"/>
    </row>
    <row r="240" spans="2:7" x14ac:dyDescent="0.2">
      <c r="B240" s="30"/>
      <c r="C240" s="23"/>
      <c r="D240" s="18"/>
      <c r="E240" s="16"/>
      <c r="F240" s="16"/>
      <c r="G240" s="16"/>
    </row>
    <row r="241" spans="2:7" x14ac:dyDescent="0.2">
      <c r="B241" s="30"/>
      <c r="C241" s="23"/>
      <c r="D241" s="18"/>
      <c r="E241" s="16"/>
      <c r="F241" s="16"/>
      <c r="G241" s="16"/>
    </row>
    <row r="242" spans="2:7" x14ac:dyDescent="0.2">
      <c r="B242" s="30"/>
      <c r="C242" s="23"/>
      <c r="D242" s="18"/>
      <c r="E242" s="16"/>
      <c r="F242" s="16"/>
      <c r="G242" s="16"/>
    </row>
    <row r="243" spans="2:7" x14ac:dyDescent="0.2">
      <c r="B243" s="30"/>
      <c r="C243" s="23"/>
      <c r="D243" s="18"/>
      <c r="E243" s="16"/>
      <c r="F243" s="16"/>
      <c r="G243" s="16"/>
    </row>
    <row r="244" spans="2:7" x14ac:dyDescent="0.2">
      <c r="B244" s="30"/>
      <c r="C244" s="23"/>
      <c r="D244" s="18"/>
      <c r="E244" s="16"/>
      <c r="F244" s="16"/>
      <c r="G244" s="16"/>
    </row>
    <row r="245" spans="2:7" x14ac:dyDescent="0.2">
      <c r="B245" s="30"/>
      <c r="C245" s="23"/>
      <c r="D245" s="18"/>
      <c r="E245" s="16"/>
      <c r="F245" s="16"/>
      <c r="G245" s="16"/>
    </row>
    <row r="246" spans="2:7" x14ac:dyDescent="0.2">
      <c r="B246" s="30"/>
      <c r="C246" s="23"/>
      <c r="D246" s="18"/>
      <c r="E246" s="16"/>
      <c r="F246" s="16"/>
      <c r="G246" s="16"/>
    </row>
    <row r="247" spans="2:7" x14ac:dyDescent="0.2">
      <c r="B247" s="30"/>
      <c r="C247" s="23"/>
      <c r="D247" s="18"/>
      <c r="E247" s="16"/>
      <c r="F247" s="16"/>
      <c r="G247" s="16"/>
    </row>
    <row r="248" spans="2:7" x14ac:dyDescent="0.2">
      <c r="B248" s="30"/>
      <c r="C248" s="23"/>
      <c r="D248" s="18"/>
      <c r="E248" s="16"/>
      <c r="F248" s="16"/>
      <c r="G248" s="16"/>
    </row>
    <row r="249" spans="2:7" x14ac:dyDescent="0.2">
      <c r="B249" s="30"/>
      <c r="C249" s="23"/>
      <c r="D249" s="18"/>
      <c r="E249" s="16"/>
      <c r="F249" s="16"/>
      <c r="G249" s="16"/>
    </row>
    <row r="250" spans="2:7" x14ac:dyDescent="0.2">
      <c r="B250" s="30"/>
      <c r="C250" s="23"/>
      <c r="D250" s="18"/>
      <c r="E250" s="16"/>
      <c r="F250" s="16"/>
      <c r="G250" s="16"/>
    </row>
    <row r="251" spans="2:7" x14ac:dyDescent="0.2">
      <c r="B251" s="30"/>
      <c r="C251" s="23"/>
      <c r="D251" s="18"/>
      <c r="E251" s="16"/>
      <c r="F251" s="16"/>
      <c r="G251" s="16"/>
    </row>
    <row r="252" spans="2:7" x14ac:dyDescent="0.2">
      <c r="B252" s="30"/>
      <c r="C252" s="23"/>
      <c r="D252" s="18"/>
      <c r="E252" s="16"/>
      <c r="F252" s="16"/>
      <c r="G252" s="16"/>
    </row>
    <row r="253" spans="2:7" x14ac:dyDescent="0.2">
      <c r="B253" s="30"/>
      <c r="C253" s="23"/>
      <c r="D253" s="18"/>
      <c r="E253" s="16"/>
      <c r="F253" s="16"/>
      <c r="G253" s="16"/>
    </row>
    <row r="254" spans="2:7" x14ac:dyDescent="0.2">
      <c r="B254" s="30"/>
      <c r="C254" s="23"/>
      <c r="D254" s="18"/>
      <c r="E254" s="16"/>
      <c r="F254" s="16"/>
      <c r="G254" s="16"/>
    </row>
    <row r="255" spans="2:7" x14ac:dyDescent="0.2">
      <c r="B255" s="30"/>
      <c r="C255" s="23"/>
      <c r="D255" s="18"/>
      <c r="E255" s="16"/>
      <c r="F255" s="16"/>
      <c r="G255" s="16"/>
    </row>
    <row r="256" spans="2:7" x14ac:dyDescent="0.2">
      <c r="B256" s="30"/>
      <c r="C256" s="23"/>
      <c r="D256" s="18"/>
      <c r="E256" s="16"/>
      <c r="F256" s="16"/>
      <c r="G256" s="16"/>
    </row>
    <row r="257" spans="2:7" x14ac:dyDescent="0.2">
      <c r="B257" s="30"/>
      <c r="C257" s="23"/>
      <c r="D257" s="18"/>
      <c r="E257" s="16"/>
      <c r="F257" s="16"/>
      <c r="G257" s="16"/>
    </row>
    <row r="258" spans="2:7" x14ac:dyDescent="0.2">
      <c r="B258" s="30"/>
      <c r="C258" s="23"/>
      <c r="D258" s="18"/>
      <c r="E258" s="16"/>
      <c r="F258" s="16"/>
      <c r="G258" s="16"/>
    </row>
    <row r="259" spans="2:7" x14ac:dyDescent="0.2">
      <c r="B259" s="30"/>
      <c r="C259" s="23"/>
      <c r="D259" s="18"/>
      <c r="E259" s="16"/>
      <c r="F259" s="16"/>
      <c r="G259" s="16"/>
    </row>
    <row r="260" spans="2:7" x14ac:dyDescent="0.2">
      <c r="B260" s="30"/>
      <c r="C260" s="23"/>
      <c r="D260" s="18"/>
      <c r="E260" s="16"/>
      <c r="F260" s="16"/>
      <c r="G260" s="16"/>
    </row>
    <row r="261" spans="2:7" x14ac:dyDescent="0.2">
      <c r="B261" s="30"/>
      <c r="C261" s="23"/>
      <c r="D261" s="18"/>
      <c r="E261" s="16"/>
      <c r="F261" s="16"/>
      <c r="G261" s="16"/>
    </row>
    <row r="262" spans="2:7" x14ac:dyDescent="0.2">
      <c r="B262" s="30"/>
      <c r="C262" s="23"/>
      <c r="D262" s="18"/>
      <c r="E262" s="16"/>
      <c r="F262" s="16"/>
      <c r="G262" s="16"/>
    </row>
    <row r="263" spans="2:7" x14ac:dyDescent="0.2">
      <c r="B263" s="30"/>
      <c r="C263" s="23"/>
      <c r="D263" s="18"/>
      <c r="E263" s="16"/>
      <c r="F263" s="16"/>
      <c r="G263" s="16"/>
    </row>
    <row r="264" spans="2:7" x14ac:dyDescent="0.2">
      <c r="B264" s="30"/>
      <c r="C264" s="23"/>
      <c r="D264" s="18"/>
      <c r="E264" s="16"/>
      <c r="F264" s="16"/>
      <c r="G264" s="16"/>
    </row>
    <row r="265" spans="2:7" x14ac:dyDescent="0.2">
      <c r="B265" s="30"/>
      <c r="C265" s="23"/>
      <c r="D265" s="18"/>
      <c r="E265" s="16"/>
      <c r="F265" s="16"/>
      <c r="G265" s="16"/>
    </row>
    <row r="266" spans="2:7" x14ac:dyDescent="0.2">
      <c r="B266" s="30"/>
      <c r="C266" s="23"/>
      <c r="D266" s="18"/>
      <c r="E266" s="16"/>
      <c r="F266" s="16"/>
      <c r="G266" s="16"/>
    </row>
    <row r="267" spans="2:7" x14ac:dyDescent="0.2">
      <c r="B267" s="30"/>
      <c r="C267" s="23"/>
      <c r="D267" s="18"/>
      <c r="E267" s="16"/>
      <c r="F267" s="16"/>
      <c r="G267" s="16"/>
    </row>
    <row r="268" spans="2:7" x14ac:dyDescent="0.2">
      <c r="B268" s="30"/>
      <c r="C268" s="23"/>
      <c r="D268" s="18"/>
      <c r="E268" s="16"/>
      <c r="F268" s="16"/>
      <c r="G268" s="16"/>
    </row>
    <row r="269" spans="2:7" x14ac:dyDescent="0.2">
      <c r="B269" s="30"/>
      <c r="C269" s="23"/>
      <c r="D269" s="18"/>
      <c r="E269" s="16"/>
      <c r="F269" s="16"/>
      <c r="G269" s="16"/>
    </row>
    <row r="270" spans="2:7" x14ac:dyDescent="0.2">
      <c r="B270" s="30"/>
      <c r="C270" s="23"/>
      <c r="D270" s="18"/>
      <c r="E270" s="16"/>
      <c r="F270" s="16"/>
      <c r="G270" s="16"/>
    </row>
    <row r="271" spans="2:7" x14ac:dyDescent="0.2">
      <c r="B271" s="30"/>
      <c r="C271" s="23"/>
      <c r="D271" s="18"/>
      <c r="E271" s="16"/>
      <c r="F271" s="16"/>
      <c r="G271" s="16"/>
    </row>
    <row r="272" spans="2:7" x14ac:dyDescent="0.2">
      <c r="B272" s="30"/>
      <c r="C272" s="23"/>
      <c r="D272" s="18"/>
      <c r="E272" s="16"/>
      <c r="F272" s="16"/>
      <c r="G272" s="16"/>
    </row>
    <row r="273" spans="2:7" x14ac:dyDescent="0.2">
      <c r="B273" s="30"/>
      <c r="C273" s="23"/>
      <c r="D273" s="18"/>
      <c r="E273" s="16"/>
      <c r="F273" s="16"/>
      <c r="G273" s="16"/>
    </row>
    <row r="274" spans="2:7" x14ac:dyDescent="0.2">
      <c r="B274" s="30"/>
      <c r="C274" s="23"/>
      <c r="D274" s="18"/>
      <c r="E274" s="16"/>
      <c r="F274" s="16"/>
      <c r="G274" s="16"/>
    </row>
    <row r="275" spans="2:7" x14ac:dyDescent="0.2">
      <c r="B275" s="30"/>
      <c r="C275" s="23"/>
      <c r="D275" s="18"/>
      <c r="E275" s="16"/>
      <c r="F275" s="16"/>
      <c r="G275" s="16"/>
    </row>
    <row r="276" spans="2:7" x14ac:dyDescent="0.2">
      <c r="B276" s="30"/>
      <c r="C276" s="23"/>
      <c r="D276" s="18"/>
      <c r="E276" s="16"/>
      <c r="F276" s="16"/>
      <c r="G276" s="16"/>
    </row>
    <row r="277" spans="2:7" x14ac:dyDescent="0.2">
      <c r="B277" s="30"/>
      <c r="C277" s="23"/>
      <c r="D277" s="18"/>
      <c r="E277" s="16"/>
      <c r="F277" s="16"/>
      <c r="G277" s="16"/>
    </row>
    <row r="278" spans="2:7" x14ac:dyDescent="0.2">
      <c r="B278" s="30"/>
      <c r="C278" s="23"/>
      <c r="D278" s="18"/>
      <c r="E278" s="16"/>
      <c r="F278" s="16"/>
      <c r="G278" s="16"/>
    </row>
    <row r="279" spans="2:7" x14ac:dyDescent="0.2">
      <c r="B279" s="30"/>
      <c r="C279" s="23"/>
      <c r="D279" s="18"/>
      <c r="E279" s="16"/>
      <c r="F279" s="16"/>
      <c r="G279" s="16"/>
    </row>
    <row r="280" spans="2:7" x14ac:dyDescent="0.2">
      <c r="B280" s="30"/>
      <c r="C280" s="23"/>
      <c r="D280" s="18"/>
      <c r="E280" s="16"/>
      <c r="F280" s="16"/>
      <c r="G280" s="16"/>
    </row>
    <row r="281" spans="2:7" x14ac:dyDescent="0.2">
      <c r="B281" s="30"/>
      <c r="C281" s="23"/>
      <c r="D281" s="18"/>
      <c r="E281" s="16"/>
      <c r="F281" s="16"/>
      <c r="G281" s="16"/>
    </row>
    <row r="282" spans="2:7" x14ac:dyDescent="0.2">
      <c r="B282" s="30"/>
      <c r="C282" s="23"/>
      <c r="D282" s="18"/>
      <c r="E282" s="16"/>
      <c r="F282" s="16"/>
      <c r="G282" s="16"/>
    </row>
    <row r="283" spans="2:7" x14ac:dyDescent="0.2">
      <c r="B283" s="30"/>
      <c r="C283" s="23"/>
      <c r="D283" s="18"/>
      <c r="E283" s="16"/>
      <c r="F283" s="16"/>
      <c r="G283" s="16"/>
    </row>
    <row r="284" spans="2:7" x14ac:dyDescent="0.2">
      <c r="B284" s="30"/>
      <c r="C284" s="23"/>
      <c r="D284" s="18"/>
      <c r="E284" s="16"/>
      <c r="F284" s="16"/>
      <c r="G284" s="16"/>
    </row>
    <row r="285" spans="2:7" x14ac:dyDescent="0.2">
      <c r="B285" s="30"/>
      <c r="C285" s="23"/>
      <c r="D285" s="18"/>
      <c r="E285" s="16"/>
      <c r="F285" s="16"/>
      <c r="G285" s="16"/>
    </row>
    <row r="286" spans="2:7" x14ac:dyDescent="0.2">
      <c r="B286" s="30"/>
      <c r="C286" s="23"/>
      <c r="D286" s="18"/>
      <c r="E286" s="16"/>
      <c r="F286" s="16"/>
      <c r="G286" s="16"/>
    </row>
    <row r="287" spans="2:7" x14ac:dyDescent="0.2">
      <c r="B287" s="30"/>
      <c r="C287" s="23"/>
      <c r="D287" s="26"/>
      <c r="E287" s="27"/>
      <c r="F287" s="27"/>
      <c r="G287" s="27"/>
    </row>
    <row r="289" spans="2:7" x14ac:dyDescent="0.2">
      <c r="B289" s="22"/>
      <c r="C289" s="46"/>
      <c r="D289" s="18"/>
      <c r="E289" s="16"/>
      <c r="F289" s="16"/>
      <c r="G289" s="16"/>
    </row>
    <row r="290" spans="2:7" x14ac:dyDescent="0.2">
      <c r="B290" s="30"/>
      <c r="C290" s="23"/>
      <c r="D290" s="18"/>
      <c r="E290" s="16"/>
      <c r="F290" s="16"/>
      <c r="G290" s="16"/>
    </row>
    <row r="291" spans="2:7" x14ac:dyDescent="0.2">
      <c r="B291" s="30"/>
      <c r="C291" s="23"/>
      <c r="D291" s="18"/>
      <c r="E291" s="16"/>
      <c r="F291" s="16"/>
      <c r="G291" s="16"/>
    </row>
    <row r="292" spans="2:7" x14ac:dyDescent="0.2">
      <c r="B292" s="30"/>
      <c r="C292" s="23"/>
      <c r="D292" s="18"/>
      <c r="E292" s="16"/>
      <c r="F292" s="16"/>
      <c r="G292" s="16"/>
    </row>
    <row r="293" spans="2:7" x14ac:dyDescent="0.2">
      <c r="B293" s="30"/>
      <c r="C293" s="23"/>
      <c r="D293" s="18"/>
      <c r="E293" s="16"/>
      <c r="F293" s="16"/>
      <c r="G293" s="16"/>
    </row>
    <row r="294" spans="2:7" x14ac:dyDescent="0.2">
      <c r="B294" s="30"/>
      <c r="C294" s="23"/>
      <c r="D294" s="18"/>
      <c r="E294" s="16"/>
      <c r="F294" s="16"/>
      <c r="G294" s="16"/>
    </row>
    <row r="295" spans="2:7" x14ac:dyDescent="0.2">
      <c r="B295" s="30"/>
      <c r="C295" s="23"/>
      <c r="D295" s="18"/>
      <c r="E295" s="16"/>
      <c r="F295" s="16"/>
      <c r="G295" s="16"/>
    </row>
    <row r="296" spans="2:7" x14ac:dyDescent="0.2">
      <c r="B296" s="30"/>
      <c r="C296" s="23"/>
      <c r="D296" s="18"/>
      <c r="E296" s="16"/>
      <c r="F296" s="16"/>
      <c r="G296" s="16"/>
    </row>
    <row r="297" spans="2:7" x14ac:dyDescent="0.2">
      <c r="B297" s="30"/>
      <c r="C297" s="23"/>
      <c r="D297" s="18"/>
      <c r="E297" s="16"/>
      <c r="F297" s="16"/>
      <c r="G297" s="16"/>
    </row>
    <row r="298" spans="2:7" x14ac:dyDescent="0.2">
      <c r="B298" s="30"/>
      <c r="C298" s="23"/>
      <c r="D298" s="18"/>
      <c r="E298" s="16"/>
      <c r="F298" s="16"/>
      <c r="G298" s="16"/>
    </row>
    <row r="299" spans="2:7" x14ac:dyDescent="0.2">
      <c r="B299" s="30"/>
      <c r="C299" s="23"/>
      <c r="D299" s="18"/>
      <c r="E299" s="16"/>
      <c r="F299" s="16"/>
      <c r="G299" s="16"/>
    </row>
    <row r="300" spans="2:7" x14ac:dyDescent="0.2">
      <c r="B300" s="30"/>
      <c r="C300" s="23"/>
      <c r="D300" s="18"/>
      <c r="E300" s="16"/>
      <c r="F300" s="16"/>
      <c r="G300" s="16"/>
    </row>
    <row r="301" spans="2:7" x14ac:dyDescent="0.2">
      <c r="B301" s="30"/>
      <c r="C301" s="23"/>
      <c r="D301" s="18"/>
      <c r="E301" s="16"/>
      <c r="F301" s="16"/>
      <c r="G301" s="16"/>
    </row>
    <row r="302" spans="2:7" x14ac:dyDescent="0.2">
      <c r="B302" s="30"/>
      <c r="C302" s="23"/>
      <c r="D302" s="18"/>
      <c r="E302" s="16"/>
      <c r="F302" s="16"/>
      <c r="G302" s="16"/>
    </row>
    <row r="303" spans="2:7" x14ac:dyDescent="0.2">
      <c r="B303" s="30"/>
      <c r="C303" s="23"/>
      <c r="D303" s="18"/>
      <c r="E303" s="16"/>
      <c r="F303" s="16"/>
      <c r="G303" s="16"/>
    </row>
    <row r="304" spans="2:7" x14ac:dyDescent="0.2">
      <c r="B304" s="30"/>
      <c r="C304" s="23"/>
      <c r="D304" s="18"/>
      <c r="E304" s="16"/>
      <c r="F304" s="16"/>
      <c r="G304" s="16"/>
    </row>
    <row r="305" spans="2:7" x14ac:dyDescent="0.2">
      <c r="B305" s="30"/>
      <c r="C305" s="23"/>
      <c r="D305" s="18"/>
      <c r="E305" s="16"/>
      <c r="F305" s="16"/>
      <c r="G305" s="16"/>
    </row>
    <row r="306" spans="2:7" x14ac:dyDescent="0.2">
      <c r="B306" s="30"/>
      <c r="C306" s="23"/>
      <c r="D306" s="18"/>
      <c r="E306" s="16"/>
      <c r="F306" s="16"/>
      <c r="G306" s="16"/>
    </row>
    <row r="307" spans="2:7" x14ac:dyDescent="0.2">
      <c r="B307" s="30"/>
      <c r="C307" s="23"/>
      <c r="D307" s="18"/>
      <c r="E307" s="16"/>
      <c r="F307" s="16"/>
      <c r="G307" s="16"/>
    </row>
    <row r="308" spans="2:7" x14ac:dyDescent="0.2">
      <c r="B308" s="30"/>
      <c r="C308" s="23"/>
      <c r="D308" s="18"/>
      <c r="E308" s="16"/>
      <c r="F308" s="16"/>
      <c r="G308" s="16"/>
    </row>
    <row r="309" spans="2:7" x14ac:dyDescent="0.2">
      <c r="B309" s="30"/>
      <c r="C309" s="23"/>
      <c r="D309" s="18"/>
      <c r="E309" s="16"/>
      <c r="F309" s="16"/>
      <c r="G309" s="16"/>
    </row>
    <row r="310" spans="2:7" x14ac:dyDescent="0.2">
      <c r="B310" s="30"/>
      <c r="C310" s="23"/>
      <c r="D310" s="26"/>
      <c r="E310" s="27"/>
      <c r="F310" s="27"/>
      <c r="G310" s="27"/>
    </row>
    <row r="312" spans="2:7" x14ac:dyDescent="0.2">
      <c r="B312" s="22"/>
      <c r="C312" s="46"/>
      <c r="D312" s="18"/>
      <c r="E312" s="16"/>
      <c r="F312" s="16"/>
      <c r="G312" s="16"/>
    </row>
    <row r="313" spans="2:7" x14ac:dyDescent="0.2">
      <c r="B313" s="30"/>
      <c r="C313" s="23"/>
      <c r="D313" s="18"/>
      <c r="E313" s="16"/>
      <c r="F313" s="16"/>
      <c r="G313" s="16"/>
    </row>
    <row r="314" spans="2:7" x14ac:dyDescent="0.2">
      <c r="B314" s="30"/>
      <c r="C314" s="23"/>
      <c r="D314" s="18"/>
      <c r="E314" s="16"/>
      <c r="F314" s="16"/>
      <c r="G314" s="16"/>
    </row>
    <row r="315" spans="2:7" x14ac:dyDescent="0.2">
      <c r="B315" s="30"/>
      <c r="C315" s="23"/>
      <c r="D315" s="26"/>
      <c r="E315" s="27"/>
      <c r="F315" s="27"/>
      <c r="G315" s="27"/>
    </row>
    <row r="317" spans="2:7" x14ac:dyDescent="0.2">
      <c r="D317" s="48"/>
    </row>
    <row r="318" spans="2:7" x14ac:dyDescent="0.2">
      <c r="D318" s="43"/>
    </row>
  </sheetData>
  <mergeCells count="4">
    <mergeCell ref="B3:B4"/>
    <mergeCell ref="C3:C4"/>
    <mergeCell ref="D3:D4"/>
    <mergeCell ref="E3:F3"/>
  </mergeCells>
  <phoneticPr fontId="11" type="noConversion"/>
  <printOptions horizontalCentered="1"/>
  <pageMargins left="0.35" right="0.28000000000000003" top="0.74803149606299213" bottom="0.74803149606299213" header="0.31" footer="0.31496062992125984"/>
  <pageSetup paperSize="9" orientation="portrait" r:id="rId1"/>
  <headerFooter>
    <oddFooter>&amp;L&amp;6//mrb-&amp;F-&amp;D
&amp;RPage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8"/>
  <sheetViews>
    <sheetView workbookViewId="0">
      <pane xSplit="8" ySplit="17" topLeftCell="AB312" activePane="bottomRight" state="frozen"/>
      <selection pane="topRight" activeCell="I1" sqref="I1"/>
      <selection pane="bottomLeft" activeCell="A10" sqref="A10"/>
      <selection pane="bottomRight" activeCell="AF321" sqref="AF321"/>
    </sheetView>
  </sheetViews>
  <sheetFormatPr defaultRowHeight="11.25" x14ac:dyDescent="0.2"/>
  <cols>
    <col min="1" max="1" width="11.140625" style="9" customWidth="1"/>
    <col min="2" max="3" width="9.140625" style="9" hidden="1" customWidth="1"/>
    <col min="4" max="4" width="0.140625" style="9" customWidth="1"/>
    <col min="5" max="5" width="9.140625" style="9"/>
    <col min="6" max="8" width="9.140625" style="9" hidden="1" customWidth="1"/>
    <col min="9" max="9" width="23.28515625" style="9" customWidth="1"/>
    <col min="10" max="10" width="9.140625" style="9"/>
    <col min="11" max="12" width="17" style="9" hidden="1" customWidth="1"/>
    <col min="13" max="16" width="16" style="9" hidden="1" customWidth="1"/>
    <col min="17" max="18" width="13.5703125" style="9" hidden="1" customWidth="1"/>
    <col min="19" max="19" width="15.28515625" style="10" customWidth="1"/>
    <col min="20" max="20" width="17" style="10" hidden="1" customWidth="1"/>
    <col min="21" max="21" width="17" style="10" customWidth="1"/>
    <col min="22" max="22" width="10" style="10" hidden="1" customWidth="1"/>
    <col min="23" max="23" width="10.140625" style="10" hidden="1" customWidth="1"/>
    <col min="24" max="24" width="12.5703125" style="10" hidden="1" customWidth="1"/>
    <col min="25" max="25" width="12.42578125" style="10" hidden="1" customWidth="1"/>
    <col min="26" max="26" width="16.140625" style="10" customWidth="1"/>
    <col min="27" max="27" width="9.140625" style="9" hidden="1" customWidth="1"/>
    <col min="28" max="28" width="10" style="9" customWidth="1"/>
    <col min="29" max="29" width="9.140625" style="9"/>
    <col min="30" max="30" width="14.85546875" style="9" customWidth="1"/>
    <col min="31" max="31" width="14.85546875" style="10" customWidth="1"/>
    <col min="32" max="32" width="14.85546875" style="9" customWidth="1"/>
    <col min="33" max="33" width="10.5703125" style="9" customWidth="1"/>
    <col min="34" max="34" width="14.85546875" style="9" customWidth="1"/>
    <col min="35" max="35" width="9.5703125" style="9" bestFit="1" customWidth="1"/>
    <col min="36" max="16384" width="9.140625" style="9"/>
  </cols>
  <sheetData>
    <row r="1" spans="1:33" x14ac:dyDescent="0.2">
      <c r="A1" s="9" t="s">
        <v>0</v>
      </c>
      <c r="AC1" s="9" t="s">
        <v>535</v>
      </c>
      <c r="AD1" s="94">
        <f>U357</f>
        <v>0</v>
      </c>
      <c r="AF1" s="94">
        <f>Z357</f>
        <v>0</v>
      </c>
    </row>
    <row r="2" spans="1:33" x14ac:dyDescent="0.2">
      <c r="A2" s="21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AD2" s="94">
        <f>+U352</f>
        <v>0</v>
      </c>
      <c r="AF2" s="94">
        <f>+Z352</f>
        <v>0</v>
      </c>
    </row>
    <row r="3" spans="1:33" x14ac:dyDescent="0.2">
      <c r="A3" s="9" t="s">
        <v>10</v>
      </c>
      <c r="B3" s="9" t="s">
        <v>11</v>
      </c>
      <c r="AC3" s="93" t="s">
        <v>568</v>
      </c>
      <c r="AD3" s="93" t="s">
        <v>517</v>
      </c>
      <c r="AE3" s="95" t="s">
        <v>517</v>
      </c>
      <c r="AF3" s="93" t="s">
        <v>542</v>
      </c>
      <c r="AG3" s="93" t="s">
        <v>542</v>
      </c>
    </row>
    <row r="4" spans="1:33" x14ac:dyDescent="0.2">
      <c r="A4" s="21" t="s">
        <v>12</v>
      </c>
      <c r="B4" s="9" t="s">
        <v>13</v>
      </c>
      <c r="AC4" s="9" t="s">
        <v>569</v>
      </c>
      <c r="AD4" s="10">
        <v>12696030596.33</v>
      </c>
      <c r="AE4" s="10">
        <f>+AD4/100000</f>
        <v>126960.30596329999</v>
      </c>
      <c r="AF4" s="10">
        <v>13096407783.940004</v>
      </c>
      <c r="AG4" s="9">
        <f>+AF4/100000</f>
        <v>130964.07783940004</v>
      </c>
    </row>
    <row r="5" spans="1:33" x14ac:dyDescent="0.2">
      <c r="A5" s="21" t="s">
        <v>14</v>
      </c>
      <c r="B5" s="9" t="s">
        <v>15</v>
      </c>
      <c r="AC5" s="9" t="s">
        <v>571</v>
      </c>
      <c r="AD5" s="10">
        <v>1155052550</v>
      </c>
      <c r="AE5" s="10">
        <f t="shared" ref="AE5:AE14" si="0">+AD5/100000</f>
        <v>11550.5255</v>
      </c>
      <c r="AF5" s="10">
        <v>1198920766.4099998</v>
      </c>
      <c r="AG5" s="10">
        <f t="shared" ref="AG5:AG14" si="1">+AF5/100000</f>
        <v>11989.207664099999</v>
      </c>
    </row>
    <row r="6" spans="1:33" x14ac:dyDescent="0.2">
      <c r="A6" s="21" t="s">
        <v>520</v>
      </c>
      <c r="B6" s="9">
        <v>331</v>
      </c>
      <c r="AC6" s="9" t="s">
        <v>574</v>
      </c>
      <c r="AD6" s="10">
        <v>20000000</v>
      </c>
      <c r="AE6" s="10">
        <f t="shared" si="0"/>
        <v>200</v>
      </c>
      <c r="AF6" s="10">
        <v>18644049.859999999</v>
      </c>
      <c r="AG6" s="10">
        <f t="shared" si="1"/>
        <v>186.44049859999998</v>
      </c>
    </row>
    <row r="7" spans="1:33" x14ac:dyDescent="0.2">
      <c r="A7" s="21"/>
      <c r="AC7" s="9" t="s">
        <v>573</v>
      </c>
      <c r="AD7" s="10">
        <v>853851029.13999999</v>
      </c>
      <c r="AE7" s="10">
        <f t="shared" si="0"/>
        <v>8538.5102913999999</v>
      </c>
      <c r="AF7" s="10">
        <v>898783873.45999992</v>
      </c>
      <c r="AG7" s="10">
        <f t="shared" si="1"/>
        <v>8987.8387346</v>
      </c>
    </row>
    <row r="8" spans="1:33" x14ac:dyDescent="0.2">
      <c r="A8" s="21"/>
      <c r="AC8" s="9" t="s">
        <v>576</v>
      </c>
      <c r="AD8" s="10">
        <v>20000000</v>
      </c>
      <c r="AE8" s="10">
        <f t="shared" si="0"/>
        <v>200</v>
      </c>
      <c r="AF8" s="10">
        <v>18463246.300000001</v>
      </c>
      <c r="AG8" s="10">
        <f t="shared" si="1"/>
        <v>184.632463</v>
      </c>
    </row>
    <row r="9" spans="1:33" x14ac:dyDescent="0.2">
      <c r="A9" s="21"/>
      <c r="AC9" s="9" t="s">
        <v>572</v>
      </c>
      <c r="AD9" s="10">
        <v>3495800</v>
      </c>
      <c r="AE9" s="10">
        <f t="shared" si="0"/>
        <v>34.957999999999998</v>
      </c>
      <c r="AF9" s="10">
        <v>3631006.5999999996</v>
      </c>
      <c r="AG9" s="10">
        <f t="shared" si="1"/>
        <v>36.310065999999999</v>
      </c>
    </row>
    <row r="10" spans="1:33" x14ac:dyDescent="0.2">
      <c r="A10" s="21"/>
      <c r="AC10" s="9" t="s">
        <v>575</v>
      </c>
      <c r="AD10" s="10">
        <v>30000000</v>
      </c>
      <c r="AE10" s="10">
        <f t="shared" si="0"/>
        <v>300</v>
      </c>
      <c r="AF10" s="10">
        <v>28541328.420000002</v>
      </c>
      <c r="AG10" s="10">
        <f t="shared" si="1"/>
        <v>285.41328420000002</v>
      </c>
    </row>
    <row r="11" spans="1:33" x14ac:dyDescent="0.2">
      <c r="A11" s="21"/>
      <c r="AC11" s="9" t="s">
        <v>577</v>
      </c>
      <c r="AD11" s="10">
        <v>54470000</v>
      </c>
      <c r="AE11" s="10">
        <f t="shared" si="0"/>
        <v>544.70000000000005</v>
      </c>
      <c r="AF11" s="10">
        <v>59192244.299999997</v>
      </c>
      <c r="AG11" s="10">
        <f t="shared" si="1"/>
        <v>591.92244299999993</v>
      </c>
    </row>
    <row r="12" spans="1:33" x14ac:dyDescent="0.2">
      <c r="A12" s="21"/>
      <c r="AC12" s="9" t="s">
        <v>578</v>
      </c>
      <c r="AD12" s="10">
        <v>113952637</v>
      </c>
      <c r="AE12" s="10">
        <f t="shared" si="0"/>
        <v>1139.52637</v>
      </c>
      <c r="AF12" s="10">
        <v>113952637</v>
      </c>
      <c r="AG12" s="10">
        <f t="shared" si="1"/>
        <v>1139.52637</v>
      </c>
    </row>
    <row r="13" spans="1:33" x14ac:dyDescent="0.2">
      <c r="A13" s="21"/>
      <c r="AC13" s="9" t="s">
        <v>570</v>
      </c>
      <c r="AD13" s="10">
        <v>360748526.51000005</v>
      </c>
      <c r="AE13" s="10">
        <f t="shared" si="0"/>
        <v>3607.4852651000006</v>
      </c>
      <c r="AF13" s="10">
        <v>359973314.51000005</v>
      </c>
      <c r="AG13" s="10">
        <f t="shared" si="1"/>
        <v>3599.7331451000005</v>
      </c>
    </row>
    <row r="14" spans="1:33" x14ac:dyDescent="0.2">
      <c r="A14" s="21"/>
      <c r="AC14" s="9" t="s">
        <v>535</v>
      </c>
      <c r="AD14" s="10">
        <f>SUBTOTAL(9,AD4:AD13)</f>
        <v>15307601138.98</v>
      </c>
      <c r="AE14" s="10">
        <f t="shared" si="0"/>
        <v>153076.0113898</v>
      </c>
      <c r="AF14" s="10">
        <f>SUBTOTAL(9,AF4:AF13)</f>
        <v>15796510250.800003</v>
      </c>
      <c r="AG14" s="10">
        <f t="shared" si="1"/>
        <v>157965.10250800004</v>
      </c>
    </row>
    <row r="15" spans="1:33" x14ac:dyDescent="0.2">
      <c r="A15" s="21"/>
      <c r="AD15" s="10"/>
      <c r="AF15" s="10"/>
    </row>
    <row r="16" spans="1:33" x14ac:dyDescent="0.2">
      <c r="A16" s="21"/>
      <c r="AC16" s="9" t="s">
        <v>543</v>
      </c>
      <c r="AD16" s="10">
        <f>+AD1-AD14</f>
        <v>-15307601138.98</v>
      </c>
      <c r="AF16" s="10">
        <f>+AF1-AF14</f>
        <v>-15796510250.800003</v>
      </c>
    </row>
    <row r="17" spans="1:28" x14ac:dyDescent="0.2">
      <c r="A17" s="9" t="s">
        <v>16</v>
      </c>
      <c r="B17" s="9" t="s">
        <v>17</v>
      </c>
      <c r="C17" s="9" t="s">
        <v>18</v>
      </c>
      <c r="D17" s="9" t="s">
        <v>19</v>
      </c>
      <c r="E17" s="9" t="s">
        <v>20</v>
      </c>
      <c r="F17" s="9" t="s">
        <v>21</v>
      </c>
      <c r="G17" s="9" t="s">
        <v>22</v>
      </c>
      <c r="H17" s="9" t="s">
        <v>23</v>
      </c>
      <c r="I17" s="9" t="s">
        <v>24</v>
      </c>
      <c r="J17" s="9" t="s">
        <v>25</v>
      </c>
      <c r="K17" s="9" t="s">
        <v>26</v>
      </c>
      <c r="L17" s="9" t="s">
        <v>27</v>
      </c>
      <c r="M17" s="9" t="s">
        <v>28</v>
      </c>
      <c r="N17" s="9" t="s">
        <v>29</v>
      </c>
      <c r="O17" s="9" t="s">
        <v>30</v>
      </c>
      <c r="P17" s="9" t="s">
        <v>31</v>
      </c>
      <c r="Q17" s="9" t="s">
        <v>32</v>
      </c>
      <c r="R17" s="9" t="s">
        <v>33</v>
      </c>
      <c r="S17" s="10" t="s">
        <v>34</v>
      </c>
      <c r="T17" s="10" t="s">
        <v>35</v>
      </c>
      <c r="U17" s="10" t="s">
        <v>36</v>
      </c>
      <c r="V17" s="10" t="s">
        <v>37</v>
      </c>
      <c r="W17" s="10" t="s">
        <v>38</v>
      </c>
      <c r="X17" s="10" t="s">
        <v>39</v>
      </c>
      <c r="Y17" s="10" t="s">
        <v>40</v>
      </c>
      <c r="Z17" s="10" t="s">
        <v>41</v>
      </c>
      <c r="AA17" s="9" t="s">
        <v>42</v>
      </c>
      <c r="AB17" s="9" t="s">
        <v>568</v>
      </c>
    </row>
    <row r="18" spans="1:28" x14ac:dyDescent="0.2">
      <c r="E18" s="8"/>
    </row>
    <row r="19" spans="1:28" x14ac:dyDescent="0.2">
      <c r="A19" s="21"/>
      <c r="E19" s="8"/>
    </row>
    <row r="20" spans="1:28" x14ac:dyDescent="0.2">
      <c r="A20" s="21"/>
      <c r="E20" s="8"/>
    </row>
    <row r="21" spans="1:28" x14ac:dyDescent="0.2">
      <c r="A21" s="21"/>
      <c r="E21" s="8"/>
    </row>
    <row r="22" spans="1:28" x14ac:dyDescent="0.2">
      <c r="A22" s="21"/>
      <c r="E22" s="8"/>
    </row>
    <row r="23" spans="1:28" x14ac:dyDescent="0.2">
      <c r="A23" s="21"/>
      <c r="E23" s="8"/>
    </row>
    <row r="24" spans="1:28" x14ac:dyDescent="0.2">
      <c r="A24" s="21"/>
      <c r="E24" s="8"/>
    </row>
    <row r="25" spans="1:28" x14ac:dyDescent="0.2">
      <c r="A25" s="21"/>
      <c r="E25" s="8"/>
    </row>
    <row r="26" spans="1:28" x14ac:dyDescent="0.2">
      <c r="A26" s="21"/>
      <c r="E26" s="8"/>
    </row>
    <row r="27" spans="1:28" x14ac:dyDescent="0.2">
      <c r="A27" s="21"/>
      <c r="E27" s="8"/>
    </row>
    <row r="28" spans="1:28" x14ac:dyDescent="0.2">
      <c r="A28" s="21"/>
      <c r="E28" s="8"/>
    </row>
    <row r="29" spans="1:28" x14ac:dyDescent="0.2">
      <c r="A29" s="21"/>
      <c r="E29" s="8"/>
    </row>
    <row r="30" spans="1:28" x14ac:dyDescent="0.2">
      <c r="A30" s="21"/>
      <c r="E30" s="8"/>
    </row>
    <row r="31" spans="1:28" x14ac:dyDescent="0.2">
      <c r="A31" s="21"/>
      <c r="E31" s="8"/>
    </row>
    <row r="32" spans="1:28" x14ac:dyDescent="0.2">
      <c r="A32" s="21"/>
      <c r="E32" s="8"/>
    </row>
    <row r="33" spans="1:5" x14ac:dyDescent="0.2">
      <c r="A33" s="21"/>
      <c r="E33" s="8"/>
    </row>
    <row r="34" spans="1:5" x14ac:dyDescent="0.2">
      <c r="A34" s="21"/>
      <c r="E34" s="8"/>
    </row>
    <row r="35" spans="1:5" x14ac:dyDescent="0.2">
      <c r="A35" s="21"/>
      <c r="E35" s="8"/>
    </row>
    <row r="36" spans="1:5" x14ac:dyDescent="0.2">
      <c r="A36" s="21"/>
      <c r="E36" s="8"/>
    </row>
    <row r="37" spans="1:5" x14ac:dyDescent="0.2">
      <c r="A37" s="21"/>
      <c r="E37" s="8"/>
    </row>
    <row r="38" spans="1:5" x14ac:dyDescent="0.2">
      <c r="A38" s="21"/>
      <c r="E38" s="8"/>
    </row>
    <row r="39" spans="1:5" x14ac:dyDescent="0.2">
      <c r="A39" s="21"/>
      <c r="E39" s="8"/>
    </row>
    <row r="40" spans="1:5" x14ac:dyDescent="0.2">
      <c r="A40" s="21"/>
      <c r="E40" s="8"/>
    </row>
    <row r="41" spans="1:5" x14ac:dyDescent="0.2">
      <c r="A41" s="21"/>
      <c r="E41" s="8"/>
    </row>
    <row r="42" spans="1:5" x14ac:dyDescent="0.2">
      <c r="A42" s="21"/>
      <c r="E42" s="8"/>
    </row>
    <row r="43" spans="1:5" x14ac:dyDescent="0.2">
      <c r="A43" s="21"/>
      <c r="E43" s="8"/>
    </row>
    <row r="44" spans="1:5" x14ac:dyDescent="0.2">
      <c r="A44" s="21"/>
      <c r="E44" s="8"/>
    </row>
    <row r="45" spans="1:5" x14ac:dyDescent="0.2">
      <c r="A45" s="21"/>
      <c r="E45" s="8"/>
    </row>
    <row r="46" spans="1:5" x14ac:dyDescent="0.2">
      <c r="A46" s="21"/>
      <c r="E46" s="8"/>
    </row>
    <row r="47" spans="1:5" x14ac:dyDescent="0.2">
      <c r="A47" s="21"/>
      <c r="E47" s="8"/>
    </row>
    <row r="48" spans="1:5" x14ac:dyDescent="0.2">
      <c r="A48" s="21"/>
      <c r="E48" s="8"/>
    </row>
    <row r="49" spans="1:5" x14ac:dyDescent="0.2">
      <c r="A49" s="21"/>
      <c r="E49" s="8"/>
    </row>
    <row r="50" spans="1:5" x14ac:dyDescent="0.2">
      <c r="A50" s="21"/>
      <c r="E50" s="8"/>
    </row>
    <row r="51" spans="1:5" x14ac:dyDescent="0.2">
      <c r="A51" s="21"/>
      <c r="E51" s="8"/>
    </row>
    <row r="52" spans="1:5" x14ac:dyDescent="0.2">
      <c r="A52" s="21"/>
      <c r="E52" s="8"/>
    </row>
    <row r="53" spans="1:5" x14ac:dyDescent="0.2">
      <c r="A53" s="21"/>
      <c r="E53" s="8"/>
    </row>
    <row r="54" spans="1:5" x14ac:dyDescent="0.2">
      <c r="A54" s="21"/>
      <c r="E54" s="8"/>
    </row>
    <row r="55" spans="1:5" x14ac:dyDescent="0.2">
      <c r="A55" s="21"/>
      <c r="E55" s="8"/>
    </row>
    <row r="56" spans="1:5" x14ac:dyDescent="0.2">
      <c r="A56" s="21"/>
      <c r="E56" s="8"/>
    </row>
    <row r="57" spans="1:5" x14ac:dyDescent="0.2">
      <c r="A57" s="21"/>
      <c r="E57" s="8"/>
    </row>
    <row r="58" spans="1:5" x14ac:dyDescent="0.2">
      <c r="A58" s="21"/>
      <c r="E58" s="8"/>
    </row>
    <row r="59" spans="1:5" x14ac:dyDescent="0.2">
      <c r="A59" s="21"/>
      <c r="E59" s="8"/>
    </row>
    <row r="60" spans="1:5" x14ac:dyDescent="0.2">
      <c r="A60" s="21"/>
      <c r="E60" s="8"/>
    </row>
    <row r="61" spans="1:5" x14ac:dyDescent="0.2">
      <c r="A61" s="21"/>
      <c r="E61" s="8"/>
    </row>
    <row r="62" spans="1:5" x14ac:dyDescent="0.2">
      <c r="A62" s="21"/>
      <c r="E62" s="8"/>
    </row>
    <row r="63" spans="1:5" x14ac:dyDescent="0.2">
      <c r="A63" s="21"/>
      <c r="E63" s="8"/>
    </row>
    <row r="64" spans="1:5" x14ac:dyDescent="0.2">
      <c r="A64" s="21"/>
      <c r="E64" s="8"/>
    </row>
    <row r="65" spans="1:5" x14ac:dyDescent="0.2">
      <c r="A65" s="21"/>
      <c r="E65" s="8"/>
    </row>
    <row r="66" spans="1:5" x14ac:dyDescent="0.2">
      <c r="A66" s="21"/>
      <c r="E66" s="8"/>
    </row>
    <row r="67" spans="1:5" x14ac:dyDescent="0.2">
      <c r="A67" s="21"/>
      <c r="E67" s="8"/>
    </row>
    <row r="68" spans="1:5" x14ac:dyDescent="0.2">
      <c r="A68" s="21"/>
      <c r="E68" s="8"/>
    </row>
    <row r="69" spans="1:5" x14ac:dyDescent="0.2">
      <c r="A69" s="21"/>
      <c r="E69" s="8"/>
    </row>
    <row r="70" spans="1:5" x14ac:dyDescent="0.2">
      <c r="A70" s="21"/>
      <c r="E70" s="8"/>
    </row>
    <row r="71" spans="1:5" x14ac:dyDescent="0.2">
      <c r="A71" s="21"/>
      <c r="E71" s="8"/>
    </row>
    <row r="72" spans="1:5" x14ac:dyDescent="0.2">
      <c r="A72" s="21"/>
      <c r="E72" s="8"/>
    </row>
    <row r="73" spans="1:5" x14ac:dyDescent="0.2">
      <c r="A73" s="21"/>
      <c r="E73" s="8"/>
    </row>
    <row r="74" spans="1:5" x14ac:dyDescent="0.2">
      <c r="A74" s="21"/>
      <c r="E74" s="8"/>
    </row>
    <row r="75" spans="1:5" x14ac:dyDescent="0.2">
      <c r="A75" s="21"/>
      <c r="E75" s="8"/>
    </row>
    <row r="76" spans="1:5" x14ac:dyDescent="0.2">
      <c r="A76" s="21"/>
      <c r="E76" s="8"/>
    </row>
    <row r="77" spans="1:5" x14ac:dyDescent="0.2">
      <c r="A77" s="21"/>
      <c r="E77" s="8"/>
    </row>
    <row r="78" spans="1:5" x14ac:dyDescent="0.2">
      <c r="A78" s="21"/>
      <c r="E78" s="8"/>
    </row>
    <row r="79" spans="1:5" x14ac:dyDescent="0.2">
      <c r="A79" s="21"/>
      <c r="E79" s="8"/>
    </row>
    <row r="80" spans="1:5" x14ac:dyDescent="0.2">
      <c r="A80" s="21"/>
      <c r="E80" s="8"/>
    </row>
    <row r="81" spans="1:5" x14ac:dyDescent="0.2">
      <c r="A81" s="21"/>
      <c r="E81" s="8"/>
    </row>
    <row r="82" spans="1:5" x14ac:dyDescent="0.2">
      <c r="A82" s="21"/>
      <c r="E82" s="8"/>
    </row>
    <row r="83" spans="1:5" x14ac:dyDescent="0.2">
      <c r="A83" s="21"/>
      <c r="E83" s="8"/>
    </row>
    <row r="84" spans="1:5" x14ac:dyDescent="0.2">
      <c r="A84" s="21"/>
      <c r="E84" s="8"/>
    </row>
    <row r="85" spans="1:5" x14ac:dyDescent="0.2">
      <c r="A85" s="21"/>
      <c r="E85" s="8"/>
    </row>
    <row r="86" spans="1:5" x14ac:dyDescent="0.2">
      <c r="A86" s="21"/>
      <c r="E86" s="8"/>
    </row>
    <row r="87" spans="1:5" x14ac:dyDescent="0.2">
      <c r="A87" s="21"/>
      <c r="E87" s="8"/>
    </row>
    <row r="88" spans="1:5" x14ac:dyDescent="0.2">
      <c r="A88" s="21"/>
      <c r="E88" s="8"/>
    </row>
    <row r="89" spans="1:5" x14ac:dyDescent="0.2">
      <c r="A89" s="21"/>
      <c r="E89" s="8"/>
    </row>
    <row r="90" spans="1:5" x14ac:dyDescent="0.2">
      <c r="A90" s="21"/>
      <c r="E90" s="8"/>
    </row>
    <row r="91" spans="1:5" x14ac:dyDescent="0.2">
      <c r="A91" s="21"/>
      <c r="E91" s="8"/>
    </row>
    <row r="92" spans="1:5" x14ac:dyDescent="0.2">
      <c r="A92" s="21"/>
      <c r="E92" s="8"/>
    </row>
    <row r="93" spans="1:5" x14ac:dyDescent="0.2">
      <c r="A93" s="21"/>
      <c r="E93" s="8"/>
    </row>
    <row r="94" spans="1:5" x14ac:dyDescent="0.2">
      <c r="A94" s="21"/>
      <c r="E94" s="8"/>
    </row>
    <row r="95" spans="1:5" x14ac:dyDescent="0.2">
      <c r="A95" s="21"/>
      <c r="E95" s="8"/>
    </row>
    <row r="96" spans="1:5" x14ac:dyDescent="0.2">
      <c r="A96" s="21"/>
      <c r="E96" s="8"/>
    </row>
    <row r="97" spans="1:5" x14ac:dyDescent="0.2">
      <c r="A97" s="21"/>
      <c r="E97" s="8"/>
    </row>
    <row r="98" spans="1:5" x14ac:dyDescent="0.2">
      <c r="A98" s="21"/>
      <c r="E98" s="8"/>
    </row>
    <row r="99" spans="1:5" x14ac:dyDescent="0.2">
      <c r="A99" s="21"/>
      <c r="E99" s="8"/>
    </row>
    <row r="100" spans="1:5" x14ac:dyDescent="0.2">
      <c r="A100" s="21"/>
      <c r="E100" s="8"/>
    </row>
    <row r="101" spans="1:5" x14ac:dyDescent="0.2">
      <c r="A101" s="21"/>
      <c r="E101" s="8"/>
    </row>
    <row r="102" spans="1:5" x14ac:dyDescent="0.2">
      <c r="A102" s="21"/>
      <c r="E102" s="8"/>
    </row>
    <row r="103" spans="1:5" x14ac:dyDescent="0.2">
      <c r="A103" s="21"/>
      <c r="E103" s="8"/>
    </row>
    <row r="104" spans="1:5" x14ac:dyDescent="0.2">
      <c r="A104" s="21"/>
      <c r="E104" s="8"/>
    </row>
    <row r="105" spans="1:5" x14ac:dyDescent="0.2">
      <c r="A105" s="21"/>
      <c r="E105" s="8"/>
    </row>
    <row r="106" spans="1:5" x14ac:dyDescent="0.2">
      <c r="A106" s="21"/>
      <c r="E106" s="8"/>
    </row>
    <row r="107" spans="1:5" x14ac:dyDescent="0.2">
      <c r="A107" s="21"/>
      <c r="E107" s="8"/>
    </row>
    <row r="108" spans="1:5" x14ac:dyDescent="0.2">
      <c r="A108" s="21"/>
      <c r="E108" s="8"/>
    </row>
    <row r="109" spans="1:5" x14ac:dyDescent="0.2">
      <c r="A109" s="21"/>
      <c r="E109" s="8"/>
    </row>
    <row r="110" spans="1:5" x14ac:dyDescent="0.2">
      <c r="A110" s="21"/>
      <c r="E110" s="8"/>
    </row>
    <row r="111" spans="1:5" x14ac:dyDescent="0.2">
      <c r="A111" s="21"/>
      <c r="E111" s="8"/>
    </row>
    <row r="112" spans="1:5" x14ac:dyDescent="0.2">
      <c r="A112" s="21"/>
      <c r="E112" s="8"/>
    </row>
    <row r="113" spans="1:5" x14ac:dyDescent="0.2">
      <c r="A113" s="21"/>
      <c r="E113" s="8"/>
    </row>
    <row r="114" spans="1:5" x14ac:dyDescent="0.2">
      <c r="A114" s="21"/>
      <c r="E114" s="8"/>
    </row>
    <row r="115" spans="1:5" x14ac:dyDescent="0.2">
      <c r="A115" s="21"/>
      <c r="E115" s="8"/>
    </row>
    <row r="116" spans="1:5" x14ac:dyDescent="0.2">
      <c r="A116" s="21"/>
      <c r="E116" s="8"/>
    </row>
    <row r="117" spans="1:5" x14ac:dyDescent="0.2">
      <c r="A117" s="21"/>
      <c r="E117" s="8"/>
    </row>
    <row r="118" spans="1:5" x14ac:dyDescent="0.2">
      <c r="A118" s="21"/>
      <c r="E118" s="8"/>
    </row>
    <row r="119" spans="1:5" x14ac:dyDescent="0.2">
      <c r="A119" s="21"/>
      <c r="E119" s="8"/>
    </row>
    <row r="120" spans="1:5" x14ac:dyDescent="0.2">
      <c r="A120" s="21"/>
      <c r="E120" s="8"/>
    </row>
    <row r="121" spans="1:5" x14ac:dyDescent="0.2">
      <c r="A121" s="21"/>
      <c r="E121" s="8"/>
    </row>
    <row r="122" spans="1:5" x14ac:dyDescent="0.2">
      <c r="A122" s="21"/>
      <c r="E122" s="8"/>
    </row>
    <row r="123" spans="1:5" x14ac:dyDescent="0.2">
      <c r="A123" s="21"/>
      <c r="E123" s="8"/>
    </row>
    <row r="124" spans="1:5" x14ac:dyDescent="0.2">
      <c r="A124" s="21"/>
      <c r="E124" s="8"/>
    </row>
    <row r="125" spans="1:5" x14ac:dyDescent="0.2">
      <c r="A125" s="21"/>
      <c r="E125" s="8"/>
    </row>
    <row r="126" spans="1:5" x14ac:dyDescent="0.2">
      <c r="A126" s="21"/>
      <c r="E126" s="8"/>
    </row>
    <row r="127" spans="1:5" x14ac:dyDescent="0.2">
      <c r="A127" s="21"/>
      <c r="E127" s="8"/>
    </row>
    <row r="128" spans="1:5" x14ac:dyDescent="0.2">
      <c r="A128" s="21"/>
      <c r="E128" s="8"/>
    </row>
    <row r="129" spans="1:5" x14ac:dyDescent="0.2">
      <c r="A129" s="21"/>
      <c r="E129" s="8"/>
    </row>
    <row r="130" spans="1:5" x14ac:dyDescent="0.2">
      <c r="A130" s="21"/>
      <c r="E130" s="8"/>
    </row>
    <row r="131" spans="1:5" x14ac:dyDescent="0.2">
      <c r="A131" s="21"/>
      <c r="E131" s="8"/>
    </row>
    <row r="132" spans="1:5" x14ac:dyDescent="0.2">
      <c r="A132" s="21"/>
      <c r="E132" s="8"/>
    </row>
    <row r="133" spans="1:5" x14ac:dyDescent="0.2">
      <c r="A133" s="21"/>
      <c r="E133" s="8"/>
    </row>
    <row r="134" spans="1:5" x14ac:dyDescent="0.2">
      <c r="A134" s="21"/>
      <c r="E134" s="8"/>
    </row>
    <row r="135" spans="1:5" x14ac:dyDescent="0.2">
      <c r="A135" s="21"/>
      <c r="E135" s="8"/>
    </row>
    <row r="136" spans="1:5" x14ac:dyDescent="0.2">
      <c r="A136" s="21"/>
      <c r="E136" s="8"/>
    </row>
    <row r="137" spans="1:5" x14ac:dyDescent="0.2">
      <c r="A137" s="21"/>
      <c r="E137" s="8"/>
    </row>
    <row r="138" spans="1:5" x14ac:dyDescent="0.2">
      <c r="A138" s="21"/>
      <c r="E138" s="8"/>
    </row>
    <row r="139" spans="1:5" x14ac:dyDescent="0.2">
      <c r="A139" s="21"/>
      <c r="E139" s="8"/>
    </row>
    <row r="140" spans="1:5" x14ac:dyDescent="0.2">
      <c r="A140" s="21"/>
      <c r="E140" s="8"/>
    </row>
    <row r="141" spans="1:5" x14ac:dyDescent="0.2">
      <c r="A141" s="21"/>
      <c r="E141" s="8"/>
    </row>
    <row r="142" spans="1:5" x14ac:dyDescent="0.2">
      <c r="A142" s="21"/>
      <c r="E142" s="8"/>
    </row>
    <row r="143" spans="1:5" x14ac:dyDescent="0.2">
      <c r="A143" s="21"/>
      <c r="E143" s="8"/>
    </row>
    <row r="144" spans="1:5" x14ac:dyDescent="0.2">
      <c r="A144" s="21"/>
      <c r="E144" s="8"/>
    </row>
    <row r="145" spans="1:5" x14ac:dyDescent="0.2">
      <c r="A145" s="21"/>
      <c r="E145" s="8"/>
    </row>
    <row r="146" spans="1:5" x14ac:dyDescent="0.2">
      <c r="A146" s="21"/>
      <c r="E146" s="8"/>
    </row>
    <row r="147" spans="1:5" x14ac:dyDescent="0.2">
      <c r="A147" s="21"/>
      <c r="E147" s="8"/>
    </row>
    <row r="148" spans="1:5" x14ac:dyDescent="0.2">
      <c r="A148" s="21"/>
      <c r="E148" s="8"/>
    </row>
    <row r="149" spans="1:5" x14ac:dyDescent="0.2">
      <c r="A149" s="21"/>
      <c r="E149" s="8"/>
    </row>
    <row r="150" spans="1:5" x14ac:dyDescent="0.2">
      <c r="A150" s="21"/>
      <c r="E150" s="8"/>
    </row>
    <row r="151" spans="1:5" x14ac:dyDescent="0.2">
      <c r="A151" s="21"/>
      <c r="E151" s="8"/>
    </row>
    <row r="152" spans="1:5" x14ac:dyDescent="0.2">
      <c r="A152" s="21"/>
      <c r="E152" s="8"/>
    </row>
    <row r="153" spans="1:5" x14ac:dyDescent="0.2">
      <c r="A153" s="21"/>
      <c r="E153" s="8"/>
    </row>
    <row r="154" spans="1:5" x14ac:dyDescent="0.2">
      <c r="A154" s="21"/>
      <c r="E154" s="8"/>
    </row>
    <row r="155" spans="1:5" x14ac:dyDescent="0.2">
      <c r="A155" s="21"/>
      <c r="E155" s="8"/>
    </row>
    <row r="156" spans="1:5" x14ac:dyDescent="0.2">
      <c r="A156" s="21"/>
      <c r="E156" s="8"/>
    </row>
    <row r="157" spans="1:5" x14ac:dyDescent="0.2">
      <c r="A157" s="21"/>
      <c r="E157" s="8"/>
    </row>
    <row r="158" spans="1:5" x14ac:dyDescent="0.2">
      <c r="A158" s="21"/>
      <c r="E158" s="8"/>
    </row>
    <row r="159" spans="1:5" x14ac:dyDescent="0.2">
      <c r="A159" s="21"/>
      <c r="E159" s="8"/>
    </row>
    <row r="160" spans="1:5" x14ac:dyDescent="0.2">
      <c r="A160" s="21"/>
      <c r="E160" s="8"/>
    </row>
    <row r="161" spans="1:5" x14ac:dyDescent="0.2">
      <c r="A161" s="21"/>
      <c r="E161" s="8"/>
    </row>
    <row r="162" spans="1:5" x14ac:dyDescent="0.2">
      <c r="A162" s="21"/>
      <c r="E162" s="8"/>
    </row>
    <row r="163" spans="1:5" x14ac:dyDescent="0.2">
      <c r="A163" s="21"/>
      <c r="E163" s="8"/>
    </row>
    <row r="164" spans="1:5" x14ac:dyDescent="0.2">
      <c r="A164" s="21"/>
      <c r="E164" s="8"/>
    </row>
    <row r="165" spans="1:5" x14ac:dyDescent="0.2">
      <c r="A165" s="21"/>
      <c r="E165" s="8"/>
    </row>
    <row r="166" spans="1:5" x14ac:dyDescent="0.2">
      <c r="A166" s="21"/>
      <c r="E166" s="8"/>
    </row>
    <row r="167" spans="1:5" x14ac:dyDescent="0.2">
      <c r="A167" s="21"/>
      <c r="E167" s="8"/>
    </row>
    <row r="168" spans="1:5" x14ac:dyDescent="0.2">
      <c r="A168" s="21"/>
      <c r="E168" s="8"/>
    </row>
    <row r="169" spans="1:5" x14ac:dyDescent="0.2">
      <c r="A169" s="21"/>
      <c r="E169" s="8"/>
    </row>
    <row r="170" spans="1:5" x14ac:dyDescent="0.2">
      <c r="A170" s="21"/>
      <c r="E170" s="8"/>
    </row>
    <row r="171" spans="1:5" x14ac:dyDescent="0.2">
      <c r="A171" s="21"/>
      <c r="E171" s="8"/>
    </row>
    <row r="172" spans="1:5" x14ac:dyDescent="0.2">
      <c r="A172" s="21"/>
      <c r="E172" s="8"/>
    </row>
    <row r="173" spans="1:5" x14ac:dyDescent="0.2">
      <c r="A173" s="21"/>
      <c r="E173" s="8"/>
    </row>
    <row r="174" spans="1:5" x14ac:dyDescent="0.2">
      <c r="A174" s="21"/>
      <c r="E174" s="8"/>
    </row>
    <row r="175" spans="1:5" x14ac:dyDescent="0.2">
      <c r="A175" s="21"/>
      <c r="E175" s="8"/>
    </row>
    <row r="176" spans="1:5" x14ac:dyDescent="0.2">
      <c r="A176" s="21"/>
      <c r="E176" s="8"/>
    </row>
    <row r="177" spans="1:5" x14ac:dyDescent="0.2">
      <c r="A177" s="21"/>
      <c r="E177" s="8"/>
    </row>
    <row r="178" spans="1:5" x14ac:dyDescent="0.2">
      <c r="A178" s="21"/>
      <c r="E178" s="8"/>
    </row>
    <row r="179" spans="1:5" x14ac:dyDescent="0.2">
      <c r="A179" s="21"/>
      <c r="E179" s="8"/>
    </row>
    <row r="180" spans="1:5" x14ac:dyDescent="0.2">
      <c r="A180" s="21"/>
      <c r="E180" s="8"/>
    </row>
    <row r="181" spans="1:5" x14ac:dyDescent="0.2">
      <c r="A181" s="21"/>
      <c r="E181" s="8"/>
    </row>
    <row r="182" spans="1:5" x14ac:dyDescent="0.2">
      <c r="A182" s="21"/>
      <c r="E182" s="8"/>
    </row>
    <row r="183" spans="1:5" x14ac:dyDescent="0.2">
      <c r="A183" s="21"/>
      <c r="E183" s="8"/>
    </row>
    <row r="184" spans="1:5" x14ac:dyDescent="0.2">
      <c r="A184" s="21"/>
      <c r="E184" s="8"/>
    </row>
    <row r="185" spans="1:5" x14ac:dyDescent="0.2">
      <c r="A185" s="21"/>
      <c r="E185" s="8"/>
    </row>
    <row r="186" spans="1:5" x14ac:dyDescent="0.2">
      <c r="A186" s="21"/>
      <c r="E186" s="8"/>
    </row>
    <row r="187" spans="1:5" x14ac:dyDescent="0.2">
      <c r="A187" s="21"/>
      <c r="E187" s="8"/>
    </row>
    <row r="188" spans="1:5" x14ac:dyDescent="0.2">
      <c r="A188" s="21"/>
      <c r="E188" s="8"/>
    </row>
    <row r="189" spans="1:5" x14ac:dyDescent="0.2">
      <c r="A189" s="21"/>
      <c r="E189" s="8"/>
    </row>
    <row r="190" spans="1:5" x14ac:dyDescent="0.2">
      <c r="A190" s="21"/>
      <c r="E190" s="8"/>
    </row>
    <row r="191" spans="1:5" x14ac:dyDescent="0.2">
      <c r="A191" s="21"/>
      <c r="E191" s="8"/>
    </row>
    <row r="192" spans="1:5" x14ac:dyDescent="0.2">
      <c r="A192" s="21"/>
      <c r="E192" s="8"/>
    </row>
    <row r="193" spans="1:5" x14ac:dyDescent="0.2">
      <c r="A193" s="21"/>
      <c r="E193" s="8"/>
    </row>
    <row r="194" spans="1:5" x14ac:dyDescent="0.2">
      <c r="A194" s="21"/>
      <c r="E194" s="8"/>
    </row>
    <row r="195" spans="1:5" x14ac:dyDescent="0.2">
      <c r="A195" s="21"/>
      <c r="E195" s="8"/>
    </row>
    <row r="196" spans="1:5" x14ac:dyDescent="0.2">
      <c r="A196" s="21"/>
      <c r="E196" s="8"/>
    </row>
    <row r="197" spans="1:5" x14ac:dyDescent="0.2">
      <c r="A197" s="21"/>
      <c r="E197" s="8"/>
    </row>
    <row r="198" spans="1:5" x14ac:dyDescent="0.2">
      <c r="A198" s="21"/>
      <c r="E198" s="8"/>
    </row>
    <row r="199" spans="1:5" x14ac:dyDescent="0.2">
      <c r="A199" s="21"/>
      <c r="E199" s="8"/>
    </row>
    <row r="200" spans="1:5" x14ac:dyDescent="0.2">
      <c r="A200" s="21"/>
      <c r="E200" s="8"/>
    </row>
    <row r="201" spans="1:5" x14ac:dyDescent="0.2">
      <c r="A201" s="21"/>
      <c r="E201" s="8"/>
    </row>
    <row r="202" spans="1:5" x14ac:dyDescent="0.2">
      <c r="A202" s="21"/>
      <c r="E202" s="8"/>
    </row>
    <row r="203" spans="1:5" x14ac:dyDescent="0.2">
      <c r="A203" s="21"/>
      <c r="E203" s="8"/>
    </row>
    <row r="204" spans="1:5" x14ac:dyDescent="0.2">
      <c r="A204" s="21"/>
      <c r="E204" s="8"/>
    </row>
    <row r="205" spans="1:5" x14ac:dyDescent="0.2">
      <c r="A205" s="21"/>
      <c r="E205" s="8"/>
    </row>
    <row r="206" spans="1:5" x14ac:dyDescent="0.2">
      <c r="A206" s="21"/>
      <c r="E206" s="8"/>
    </row>
    <row r="207" spans="1:5" x14ac:dyDescent="0.2">
      <c r="A207" s="21"/>
      <c r="E207" s="8"/>
    </row>
    <row r="208" spans="1:5" x14ac:dyDescent="0.2">
      <c r="A208" s="21"/>
      <c r="E208" s="8"/>
    </row>
    <row r="209" spans="1:5" x14ac:dyDescent="0.2">
      <c r="A209" s="21"/>
      <c r="E209" s="8"/>
    </row>
    <row r="210" spans="1:5" x14ac:dyDescent="0.2">
      <c r="A210" s="21"/>
      <c r="E210" s="8"/>
    </row>
    <row r="211" spans="1:5" x14ac:dyDescent="0.2">
      <c r="A211" s="21"/>
      <c r="E211" s="8"/>
    </row>
    <row r="212" spans="1:5" x14ac:dyDescent="0.2">
      <c r="A212" s="21"/>
      <c r="E212" s="8"/>
    </row>
    <row r="213" spans="1:5" x14ac:dyDescent="0.2">
      <c r="A213" s="21"/>
      <c r="E213" s="8"/>
    </row>
    <row r="214" spans="1:5" x14ac:dyDescent="0.2">
      <c r="A214" s="21"/>
      <c r="E214" s="8"/>
    </row>
    <row r="215" spans="1:5" x14ac:dyDescent="0.2">
      <c r="A215" s="21"/>
      <c r="E215" s="8"/>
    </row>
    <row r="216" spans="1:5" x14ac:dyDescent="0.2">
      <c r="A216" s="21"/>
      <c r="E216" s="8"/>
    </row>
    <row r="217" spans="1:5" x14ac:dyDescent="0.2">
      <c r="A217" s="21"/>
      <c r="E217" s="8"/>
    </row>
    <row r="218" spans="1:5" x14ac:dyDescent="0.2">
      <c r="A218" s="21"/>
      <c r="E218" s="8"/>
    </row>
    <row r="219" spans="1:5" x14ac:dyDescent="0.2">
      <c r="A219" s="21"/>
      <c r="E219" s="8"/>
    </row>
    <row r="220" spans="1:5" x14ac:dyDescent="0.2">
      <c r="A220" s="21"/>
      <c r="E220" s="8"/>
    </row>
    <row r="221" spans="1:5" x14ac:dyDescent="0.2">
      <c r="A221" s="21"/>
      <c r="E221" s="8"/>
    </row>
    <row r="222" spans="1:5" x14ac:dyDescent="0.2">
      <c r="A222" s="21"/>
      <c r="E222" s="8"/>
    </row>
    <row r="223" spans="1:5" x14ac:dyDescent="0.2">
      <c r="A223" s="21"/>
      <c r="E223" s="8"/>
    </row>
    <row r="224" spans="1:5" x14ac:dyDescent="0.2">
      <c r="A224" s="21"/>
      <c r="E224" s="8"/>
    </row>
    <row r="225" spans="1:5" x14ac:dyDescent="0.2">
      <c r="A225" s="21"/>
      <c r="E225" s="8"/>
    </row>
    <row r="226" spans="1:5" x14ac:dyDescent="0.2">
      <c r="A226" s="21"/>
      <c r="E226" s="8"/>
    </row>
    <row r="227" spans="1:5" x14ac:dyDescent="0.2">
      <c r="A227" s="21"/>
      <c r="E227" s="8"/>
    </row>
    <row r="228" spans="1:5" x14ac:dyDescent="0.2">
      <c r="A228" s="21"/>
      <c r="E228" s="8"/>
    </row>
    <row r="229" spans="1:5" x14ac:dyDescent="0.2">
      <c r="A229" s="21"/>
      <c r="E229" s="8"/>
    </row>
    <row r="230" spans="1:5" x14ac:dyDescent="0.2">
      <c r="A230" s="21"/>
      <c r="E230" s="8"/>
    </row>
    <row r="231" spans="1:5" x14ac:dyDescent="0.2">
      <c r="A231" s="21"/>
      <c r="E231" s="8"/>
    </row>
    <row r="232" spans="1:5" x14ac:dyDescent="0.2">
      <c r="A232" s="21"/>
      <c r="E232" s="8"/>
    </row>
    <row r="233" spans="1:5" x14ac:dyDescent="0.2">
      <c r="A233" s="21"/>
      <c r="E233" s="8"/>
    </row>
    <row r="234" spans="1:5" x14ac:dyDescent="0.2">
      <c r="A234" s="21"/>
      <c r="E234" s="8"/>
    </row>
    <row r="235" spans="1:5" x14ac:dyDescent="0.2">
      <c r="A235" s="21"/>
      <c r="E235" s="8"/>
    </row>
    <row r="236" spans="1:5" x14ac:dyDescent="0.2">
      <c r="A236" s="21"/>
      <c r="E236" s="8"/>
    </row>
    <row r="237" spans="1:5" x14ac:dyDescent="0.2">
      <c r="A237" s="21"/>
      <c r="E237" s="8"/>
    </row>
    <row r="238" spans="1:5" x14ac:dyDescent="0.2">
      <c r="A238" s="21"/>
      <c r="E238" s="8"/>
    </row>
    <row r="239" spans="1:5" x14ac:dyDescent="0.2">
      <c r="A239" s="21"/>
      <c r="E239" s="8"/>
    </row>
    <row r="240" spans="1:5" x14ac:dyDescent="0.2">
      <c r="A240" s="21"/>
      <c r="E240" s="8"/>
    </row>
    <row r="241" spans="1:5" x14ac:dyDescent="0.2">
      <c r="A241" s="21"/>
      <c r="E241" s="8"/>
    </row>
    <row r="242" spans="1:5" x14ac:dyDescent="0.2">
      <c r="A242" s="21"/>
      <c r="E242" s="8"/>
    </row>
    <row r="243" spans="1:5" x14ac:dyDescent="0.2">
      <c r="A243" s="21"/>
      <c r="E243" s="8"/>
    </row>
    <row r="244" spans="1:5" x14ac:dyDescent="0.2">
      <c r="A244" s="21"/>
      <c r="E244" s="8"/>
    </row>
    <row r="245" spans="1:5" x14ac:dyDescent="0.2">
      <c r="A245" s="21"/>
      <c r="E245" s="8"/>
    </row>
    <row r="246" spans="1:5" x14ac:dyDescent="0.2">
      <c r="A246" s="21"/>
      <c r="E246" s="8"/>
    </row>
    <row r="247" spans="1:5" x14ac:dyDescent="0.2">
      <c r="A247" s="21"/>
      <c r="E247" s="8"/>
    </row>
    <row r="248" spans="1:5" x14ac:dyDescent="0.2">
      <c r="A248" s="21"/>
      <c r="E248" s="8"/>
    </row>
    <row r="249" spans="1:5" x14ac:dyDescent="0.2">
      <c r="A249" s="21"/>
      <c r="E249" s="8"/>
    </row>
    <row r="250" spans="1:5" x14ac:dyDescent="0.2">
      <c r="A250" s="21"/>
      <c r="E250" s="8"/>
    </row>
    <row r="251" spans="1:5" x14ac:dyDescent="0.2">
      <c r="A251" s="21"/>
      <c r="E251" s="8"/>
    </row>
    <row r="252" spans="1:5" x14ac:dyDescent="0.2">
      <c r="A252" s="21"/>
      <c r="E252" s="8"/>
    </row>
    <row r="253" spans="1:5" x14ac:dyDescent="0.2">
      <c r="A253" s="21"/>
      <c r="E253" s="8"/>
    </row>
    <row r="254" spans="1:5" x14ac:dyDescent="0.2">
      <c r="A254" s="21"/>
      <c r="E254" s="8"/>
    </row>
    <row r="255" spans="1:5" x14ac:dyDescent="0.2">
      <c r="A255" s="21"/>
      <c r="E255" s="8"/>
    </row>
    <row r="256" spans="1:5" x14ac:dyDescent="0.2">
      <c r="A256" s="21"/>
      <c r="E256" s="8"/>
    </row>
    <row r="257" spans="1:5" x14ac:dyDescent="0.2">
      <c r="A257" s="21"/>
      <c r="E257" s="8"/>
    </row>
    <row r="258" spans="1:5" x14ac:dyDescent="0.2">
      <c r="A258" s="21"/>
      <c r="E258" s="8"/>
    </row>
    <row r="259" spans="1:5" x14ac:dyDescent="0.2">
      <c r="A259" s="21"/>
      <c r="E259" s="8"/>
    </row>
    <row r="260" spans="1:5" x14ac:dyDescent="0.2">
      <c r="A260" s="21"/>
      <c r="E260" s="8"/>
    </row>
    <row r="261" spans="1:5" x14ac:dyDescent="0.2">
      <c r="A261" s="21"/>
      <c r="E261" s="8"/>
    </row>
    <row r="262" spans="1:5" x14ac:dyDescent="0.2">
      <c r="A262" s="21"/>
      <c r="E262" s="8"/>
    </row>
    <row r="263" spans="1:5" x14ac:dyDescent="0.2">
      <c r="A263" s="21"/>
      <c r="E263" s="8"/>
    </row>
    <row r="264" spans="1:5" x14ac:dyDescent="0.2">
      <c r="A264" s="21"/>
      <c r="E264" s="8"/>
    </row>
    <row r="265" spans="1:5" x14ac:dyDescent="0.2">
      <c r="A265" s="21"/>
      <c r="E265" s="8"/>
    </row>
    <row r="266" spans="1:5" x14ac:dyDescent="0.2">
      <c r="A266" s="21"/>
      <c r="E266" s="8"/>
    </row>
    <row r="267" spans="1:5" x14ac:dyDescent="0.2">
      <c r="A267" s="21"/>
      <c r="E267" s="8"/>
    </row>
    <row r="268" spans="1:5" x14ac:dyDescent="0.2">
      <c r="A268" s="21"/>
      <c r="E268" s="8"/>
    </row>
    <row r="269" spans="1:5" x14ac:dyDescent="0.2">
      <c r="A269" s="21"/>
      <c r="E269" s="8"/>
    </row>
    <row r="270" spans="1:5" x14ac:dyDescent="0.2">
      <c r="A270" s="21"/>
      <c r="E270" s="8"/>
    </row>
    <row r="271" spans="1:5" x14ac:dyDescent="0.2">
      <c r="A271" s="21"/>
      <c r="E271" s="8"/>
    </row>
    <row r="272" spans="1:5" x14ac:dyDescent="0.2">
      <c r="A272" s="21"/>
      <c r="E272" s="8"/>
    </row>
    <row r="273" spans="1:5" x14ac:dyDescent="0.2">
      <c r="A273" s="21"/>
      <c r="E273" s="8"/>
    </row>
    <row r="274" spans="1:5" x14ac:dyDescent="0.2">
      <c r="A274" s="21"/>
      <c r="E274" s="8"/>
    </row>
    <row r="275" spans="1:5" x14ac:dyDescent="0.2">
      <c r="A275" s="21"/>
      <c r="E275" s="8"/>
    </row>
    <row r="276" spans="1:5" x14ac:dyDescent="0.2">
      <c r="A276" s="21"/>
      <c r="E276" s="8"/>
    </row>
    <row r="277" spans="1:5" x14ac:dyDescent="0.2">
      <c r="A277" s="21"/>
      <c r="E277" s="8"/>
    </row>
    <row r="278" spans="1:5" x14ac:dyDescent="0.2">
      <c r="A278" s="21"/>
      <c r="E278" s="8"/>
    </row>
    <row r="279" spans="1:5" x14ac:dyDescent="0.2">
      <c r="A279" s="21"/>
      <c r="E279" s="8"/>
    </row>
    <row r="280" spans="1:5" x14ac:dyDescent="0.2">
      <c r="A280" s="21"/>
      <c r="E280" s="8"/>
    </row>
    <row r="281" spans="1:5" x14ac:dyDescent="0.2">
      <c r="A281" s="21"/>
      <c r="E281" s="8"/>
    </row>
    <row r="282" spans="1:5" x14ac:dyDescent="0.2">
      <c r="A282" s="21"/>
      <c r="E282" s="8"/>
    </row>
    <row r="283" spans="1:5" x14ac:dyDescent="0.2">
      <c r="A283" s="21"/>
      <c r="E283" s="8"/>
    </row>
    <row r="284" spans="1:5" x14ac:dyDescent="0.2">
      <c r="A284" s="21"/>
      <c r="E284" s="8"/>
    </row>
    <row r="285" spans="1:5" x14ac:dyDescent="0.2">
      <c r="E285" s="8"/>
    </row>
    <row r="286" spans="1:5" x14ac:dyDescent="0.2">
      <c r="A286" s="21"/>
      <c r="E286" s="8"/>
    </row>
    <row r="287" spans="1:5" x14ac:dyDescent="0.2">
      <c r="A287" s="21"/>
      <c r="E287" s="8"/>
    </row>
    <row r="288" spans="1:5" x14ac:dyDescent="0.2">
      <c r="A288" s="21"/>
      <c r="E288" s="8"/>
    </row>
    <row r="289" spans="1:5" x14ac:dyDescent="0.2">
      <c r="A289" s="21"/>
      <c r="E289" s="8"/>
    </row>
    <row r="290" spans="1:5" x14ac:dyDescent="0.2">
      <c r="A290" s="21"/>
      <c r="E290" s="8"/>
    </row>
    <row r="291" spans="1:5" x14ac:dyDescent="0.2">
      <c r="A291" s="21"/>
      <c r="E291" s="8"/>
    </row>
    <row r="292" spans="1:5" x14ac:dyDescent="0.2">
      <c r="A292" s="21"/>
      <c r="E292" s="8"/>
    </row>
    <row r="293" spans="1:5" x14ac:dyDescent="0.2">
      <c r="A293" s="21"/>
      <c r="E293" s="8"/>
    </row>
    <row r="294" spans="1:5" x14ac:dyDescent="0.2">
      <c r="A294" s="21"/>
      <c r="E294" s="8"/>
    </row>
    <row r="295" spans="1:5" x14ac:dyDescent="0.2">
      <c r="A295" s="21"/>
      <c r="E295" s="8"/>
    </row>
    <row r="296" spans="1:5" x14ac:dyDescent="0.2">
      <c r="A296" s="21"/>
      <c r="E296" s="8"/>
    </row>
    <row r="297" spans="1:5" x14ac:dyDescent="0.2">
      <c r="A297" s="21"/>
      <c r="E297" s="8"/>
    </row>
    <row r="298" spans="1:5" x14ac:dyDescent="0.2">
      <c r="A298" s="21"/>
      <c r="E298" s="8"/>
    </row>
    <row r="299" spans="1:5" x14ac:dyDescent="0.2">
      <c r="A299" s="21"/>
      <c r="E299" s="8"/>
    </row>
    <row r="300" spans="1:5" x14ac:dyDescent="0.2">
      <c r="A300" s="21"/>
      <c r="E300" s="8"/>
    </row>
    <row r="301" spans="1:5" x14ac:dyDescent="0.2">
      <c r="A301" s="21"/>
      <c r="E301" s="8"/>
    </row>
    <row r="302" spans="1:5" x14ac:dyDescent="0.2">
      <c r="A302" s="21"/>
      <c r="E302" s="8"/>
    </row>
    <row r="303" spans="1:5" x14ac:dyDescent="0.2">
      <c r="A303" s="21"/>
      <c r="E303" s="8"/>
    </row>
    <row r="304" spans="1:5" x14ac:dyDescent="0.2">
      <c r="A304" s="21"/>
      <c r="E304" s="8"/>
    </row>
    <row r="305" spans="1:5" x14ac:dyDescent="0.2">
      <c r="A305" s="21"/>
      <c r="E305" s="8"/>
    </row>
    <row r="306" spans="1:5" x14ac:dyDescent="0.2">
      <c r="A306" s="21"/>
      <c r="E306" s="8"/>
    </row>
    <row r="307" spans="1:5" x14ac:dyDescent="0.2">
      <c r="A307" s="21"/>
      <c r="E307" s="8"/>
    </row>
    <row r="308" spans="1:5" x14ac:dyDescent="0.2">
      <c r="A308" s="21"/>
      <c r="E308" s="8"/>
    </row>
    <row r="309" spans="1:5" x14ac:dyDescent="0.2">
      <c r="A309" s="21"/>
      <c r="E309" s="8"/>
    </row>
    <row r="310" spans="1:5" x14ac:dyDescent="0.2">
      <c r="A310" s="21"/>
      <c r="E310" s="8"/>
    </row>
    <row r="311" spans="1:5" x14ac:dyDescent="0.2">
      <c r="A311" s="21"/>
      <c r="E311" s="8"/>
    </row>
    <row r="312" spans="1:5" x14ac:dyDescent="0.2">
      <c r="A312" s="21"/>
      <c r="E312" s="8"/>
    </row>
    <row r="313" spans="1:5" x14ac:dyDescent="0.2">
      <c r="A313" s="21"/>
      <c r="E313" s="8"/>
    </row>
    <row r="314" spans="1:5" x14ac:dyDescent="0.2">
      <c r="A314" s="21"/>
      <c r="E314" s="8"/>
    </row>
    <row r="315" spans="1:5" x14ac:dyDescent="0.2">
      <c r="A315" s="21"/>
      <c r="E315" s="8"/>
    </row>
    <row r="316" spans="1:5" x14ac:dyDescent="0.2">
      <c r="A316" s="21"/>
      <c r="E316" s="8"/>
    </row>
    <row r="317" spans="1:5" x14ac:dyDescent="0.2">
      <c r="A317" s="21"/>
      <c r="E317" s="8"/>
    </row>
    <row r="318" spans="1:5" x14ac:dyDescent="0.2">
      <c r="A318" s="21"/>
      <c r="E318" s="8"/>
    </row>
    <row r="319" spans="1:5" x14ac:dyDescent="0.2">
      <c r="A319" s="21"/>
      <c r="E319" s="8"/>
    </row>
    <row r="320" spans="1:5" x14ac:dyDescent="0.2">
      <c r="A320" s="21"/>
      <c r="E320" s="8"/>
    </row>
    <row r="321" spans="1:5" x14ac:dyDescent="0.2">
      <c r="A321" s="21"/>
      <c r="E321" s="8"/>
    </row>
    <row r="322" spans="1:5" x14ac:dyDescent="0.2">
      <c r="A322" s="21"/>
      <c r="E322" s="8"/>
    </row>
    <row r="323" spans="1:5" x14ac:dyDescent="0.2">
      <c r="A323" s="21"/>
      <c r="E323" s="8"/>
    </row>
    <row r="324" spans="1:5" x14ac:dyDescent="0.2">
      <c r="A324" s="21"/>
      <c r="E324" s="8"/>
    </row>
    <row r="325" spans="1:5" x14ac:dyDescent="0.2">
      <c r="A325" s="21"/>
      <c r="E325" s="8"/>
    </row>
    <row r="326" spans="1:5" x14ac:dyDescent="0.2">
      <c r="A326" s="21"/>
      <c r="E326" s="8"/>
    </row>
    <row r="327" spans="1:5" x14ac:dyDescent="0.2">
      <c r="A327" s="21"/>
      <c r="E327" s="8"/>
    </row>
    <row r="328" spans="1:5" x14ac:dyDescent="0.2">
      <c r="A328" s="21"/>
      <c r="E328" s="8"/>
    </row>
    <row r="329" spans="1:5" x14ac:dyDescent="0.2">
      <c r="A329" s="21"/>
      <c r="E329" s="8"/>
    </row>
    <row r="330" spans="1:5" x14ac:dyDescent="0.2">
      <c r="A330" s="21"/>
      <c r="E330" s="8"/>
    </row>
    <row r="331" spans="1:5" x14ac:dyDescent="0.2">
      <c r="A331" s="21"/>
      <c r="E331" s="8"/>
    </row>
    <row r="332" spans="1:5" x14ac:dyDescent="0.2">
      <c r="A332" s="21"/>
      <c r="E332" s="8"/>
    </row>
    <row r="333" spans="1:5" x14ac:dyDescent="0.2">
      <c r="A333" s="21"/>
      <c r="E333" s="8"/>
    </row>
    <row r="334" spans="1:5" x14ac:dyDescent="0.2">
      <c r="A334" s="21"/>
      <c r="E334" s="8"/>
    </row>
    <row r="335" spans="1:5" x14ac:dyDescent="0.2">
      <c r="A335" s="21"/>
      <c r="E335" s="8"/>
    </row>
    <row r="336" spans="1:5" x14ac:dyDescent="0.2">
      <c r="A336" s="21"/>
      <c r="E336" s="8"/>
    </row>
    <row r="337" spans="1:25" x14ac:dyDescent="0.2">
      <c r="A337" s="21"/>
      <c r="E337" s="8"/>
    </row>
    <row r="338" spans="1:25" x14ac:dyDescent="0.2">
      <c r="A338" s="21"/>
      <c r="E338" s="8"/>
    </row>
    <row r="339" spans="1:25" x14ac:dyDescent="0.2">
      <c r="A339" s="21"/>
      <c r="E339" s="8"/>
    </row>
    <row r="340" spans="1:25" x14ac:dyDescent="0.2">
      <c r="A340" s="21"/>
      <c r="E340" s="8"/>
    </row>
    <row r="341" spans="1:25" x14ac:dyDescent="0.2">
      <c r="A341" s="21"/>
      <c r="E341" s="8"/>
    </row>
    <row r="342" spans="1:25" x14ac:dyDescent="0.2">
      <c r="A342" s="21"/>
      <c r="E342" s="8"/>
    </row>
    <row r="343" spans="1:25" x14ac:dyDescent="0.2">
      <c r="A343" s="21"/>
      <c r="E343" s="8"/>
    </row>
    <row r="344" spans="1:25" x14ac:dyDescent="0.2">
      <c r="A344" s="21"/>
      <c r="E344" s="8"/>
    </row>
    <row r="345" spans="1:25" x14ac:dyDescent="0.2">
      <c r="A345" s="21"/>
      <c r="E345" s="8"/>
    </row>
    <row r="346" spans="1:25" x14ac:dyDescent="0.2">
      <c r="A346" s="21"/>
      <c r="E346" s="8"/>
    </row>
    <row r="347" spans="1:25" x14ac:dyDescent="0.2">
      <c r="A347" s="21"/>
      <c r="E347" s="8"/>
    </row>
    <row r="348" spans="1:25" x14ac:dyDescent="0.2">
      <c r="A348" s="21"/>
      <c r="E348" s="8"/>
    </row>
    <row r="349" spans="1:25" x14ac:dyDescent="0.2">
      <c r="A349" s="21"/>
      <c r="E349" s="8"/>
    </row>
    <row r="350" spans="1:25" x14ac:dyDescent="0.2">
      <c r="A350" s="21"/>
      <c r="E350" s="8"/>
    </row>
    <row r="351" spans="1:25" x14ac:dyDescent="0.2">
      <c r="A351" s="21"/>
      <c r="E351" s="8"/>
    </row>
    <row r="352" spans="1:25" x14ac:dyDescent="0.2">
      <c r="T352" s="9"/>
      <c r="V352" s="9"/>
      <c r="W352" s="9"/>
      <c r="X352" s="9"/>
      <c r="Y352" s="9"/>
    </row>
    <row r="357" spans="19:26" x14ac:dyDescent="0.2">
      <c r="S357" s="96"/>
      <c r="T357" s="96"/>
      <c r="U357" s="96"/>
      <c r="V357" s="96"/>
      <c r="W357" s="96"/>
      <c r="X357" s="96"/>
      <c r="Y357" s="96"/>
      <c r="Z357" s="96"/>
    </row>
    <row r="358" spans="19:26" x14ac:dyDescent="0.2">
      <c r="S358" s="9"/>
      <c r="T358" s="9"/>
      <c r="U358" s="9"/>
      <c r="V358" s="9"/>
      <c r="W358" s="9"/>
      <c r="X358" s="9"/>
      <c r="Y358" s="9"/>
      <c r="Z358" s="9"/>
    </row>
  </sheetData>
  <autoFilter ref="A17:AB351"/>
  <phoneticPr fontId="11" type="noConversion"/>
  <printOptions horizontalCentered="1"/>
  <pageMargins left="0.27559055118110237" right="0.39370078740157483" top="0.74803149606299213" bottom="0.74803149606299213" header="0.31496062992125984" footer="0.31496062992125984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9"/>
  <sheetViews>
    <sheetView topLeftCell="A7" workbookViewId="0">
      <selection activeCell="J17" sqref="J17"/>
    </sheetView>
  </sheetViews>
  <sheetFormatPr defaultRowHeight="11.25" x14ac:dyDescent="0.2"/>
  <cols>
    <col min="1" max="1" width="9.140625" style="9"/>
    <col min="2" max="5" width="9.28515625" style="9" bestFit="1" customWidth="1"/>
    <col min="6" max="8" width="9.140625" style="9"/>
    <col min="9" max="9" width="26.28515625" style="9" customWidth="1"/>
    <col min="10" max="10" width="9.28515625" style="9" bestFit="1" customWidth="1"/>
    <col min="11" max="16" width="12.5703125" style="10" bestFit="1" customWidth="1"/>
    <col min="17" max="18" width="9.42578125" style="10" bestFit="1" customWidth="1"/>
    <col min="19" max="19" width="15.5703125" style="10" customWidth="1"/>
    <col min="20" max="20" width="14.42578125" style="10" customWidth="1"/>
    <col min="21" max="21" width="14.5703125" style="10" customWidth="1"/>
    <col min="22" max="25" width="9.28515625" style="9" bestFit="1" customWidth="1"/>
    <col min="26" max="26" width="14.85546875" style="10" bestFit="1" customWidth="1"/>
    <col min="27" max="27" width="9.28515625" style="9" bestFit="1" customWidth="1"/>
    <col min="28" max="16384" width="9.140625" style="9"/>
  </cols>
  <sheetData>
    <row r="1" spans="1:28" x14ac:dyDescent="0.2">
      <c r="A1" s="9" t="s">
        <v>0</v>
      </c>
    </row>
    <row r="2" spans="1:28" x14ac:dyDescent="0.2">
      <c r="A2" s="21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</row>
    <row r="3" spans="1:28" x14ac:dyDescent="0.2">
      <c r="A3" s="9" t="s">
        <v>10</v>
      </c>
      <c r="B3" s="9" t="s">
        <v>11</v>
      </c>
    </row>
    <row r="4" spans="1:28" x14ac:dyDescent="0.2">
      <c r="A4" s="21" t="s">
        <v>12</v>
      </c>
      <c r="B4" s="9" t="s">
        <v>13</v>
      </c>
    </row>
    <row r="5" spans="1:28" x14ac:dyDescent="0.2">
      <c r="A5" s="21" t="s">
        <v>14</v>
      </c>
      <c r="B5" s="9" t="s">
        <v>15</v>
      </c>
    </row>
    <row r="6" spans="1:28" x14ac:dyDescent="0.2">
      <c r="A6" s="21" t="s">
        <v>859</v>
      </c>
      <c r="B6" s="9">
        <v>10630</v>
      </c>
    </row>
    <row r="7" spans="1:28" x14ac:dyDescent="0.2">
      <c r="A7" s="21"/>
    </row>
    <row r="8" spans="1:28" x14ac:dyDescent="0.2">
      <c r="A8" s="21"/>
    </row>
    <row r="9" spans="1:28" s="98" customFormat="1" x14ac:dyDescent="0.2">
      <c r="A9" s="98" t="s">
        <v>16</v>
      </c>
      <c r="B9" s="98" t="s">
        <v>17</v>
      </c>
      <c r="C9" s="98" t="s">
        <v>18</v>
      </c>
      <c r="D9" s="98" t="s">
        <v>19</v>
      </c>
      <c r="E9" s="98" t="s">
        <v>20</v>
      </c>
      <c r="F9" s="98" t="s">
        <v>21</v>
      </c>
      <c r="G9" s="98" t="s">
        <v>22</v>
      </c>
      <c r="H9" s="98" t="s">
        <v>23</v>
      </c>
      <c r="I9" s="98" t="s">
        <v>24</v>
      </c>
      <c r="J9" s="98" t="s">
        <v>25</v>
      </c>
      <c r="K9" s="28" t="s">
        <v>26</v>
      </c>
      <c r="L9" s="28" t="s">
        <v>27</v>
      </c>
      <c r="M9" s="28" t="s">
        <v>28</v>
      </c>
      <c r="N9" s="28" t="s">
        <v>29</v>
      </c>
      <c r="O9" s="28" t="s">
        <v>30</v>
      </c>
      <c r="P9" s="28" t="s">
        <v>31</v>
      </c>
      <c r="Q9" s="28" t="s">
        <v>32</v>
      </c>
      <c r="R9" s="28" t="s">
        <v>33</v>
      </c>
      <c r="S9" s="28" t="s">
        <v>34</v>
      </c>
      <c r="T9" s="28" t="s">
        <v>35</v>
      </c>
      <c r="U9" s="28" t="s">
        <v>36</v>
      </c>
      <c r="V9" s="98" t="s">
        <v>37</v>
      </c>
      <c r="W9" s="98" t="s">
        <v>38</v>
      </c>
      <c r="X9" s="98" t="s">
        <v>39</v>
      </c>
      <c r="Y9" s="98" t="s">
        <v>40</v>
      </c>
      <c r="Z9" s="28" t="s">
        <v>41</v>
      </c>
      <c r="AA9" s="98" t="s">
        <v>42</v>
      </c>
      <c r="AB9" s="98" t="s">
        <v>568</v>
      </c>
    </row>
    <row r="10" spans="1:28" x14ac:dyDescent="0.2">
      <c r="A10" s="9" t="s">
        <v>715</v>
      </c>
      <c r="B10" s="9" t="s">
        <v>49</v>
      </c>
      <c r="C10" s="9">
        <v>1314</v>
      </c>
      <c r="D10" s="9" t="s">
        <v>177</v>
      </c>
      <c r="E10" s="8">
        <v>40967</v>
      </c>
      <c r="F10" s="9" t="s">
        <v>178</v>
      </c>
      <c r="G10" s="9" t="s">
        <v>45</v>
      </c>
      <c r="H10" s="9" t="s">
        <v>46</v>
      </c>
      <c r="I10" s="9" t="s">
        <v>716</v>
      </c>
      <c r="J10" s="9">
        <v>11.5</v>
      </c>
      <c r="K10" s="10">
        <v>50000000</v>
      </c>
      <c r="L10" s="10">
        <v>50000000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50000000</v>
      </c>
      <c r="T10" s="10">
        <v>50000000</v>
      </c>
      <c r="U10" s="10">
        <v>50000000</v>
      </c>
      <c r="V10" s="9">
        <v>100</v>
      </c>
      <c r="W10" s="9">
        <v>102.08</v>
      </c>
      <c r="X10" s="9">
        <v>0</v>
      </c>
      <c r="Y10" s="9">
        <v>0</v>
      </c>
      <c r="Z10" s="10">
        <v>51038207.57</v>
      </c>
      <c r="AA10" s="9">
        <v>8.2799999999999994</v>
      </c>
      <c r="AB10" s="9" t="s">
        <v>577</v>
      </c>
    </row>
    <row r="11" spans="1:28" x14ac:dyDescent="0.2">
      <c r="A11" s="21"/>
      <c r="B11" s="9" t="s">
        <v>49</v>
      </c>
      <c r="C11" s="9" t="s">
        <v>57</v>
      </c>
      <c r="D11" s="9">
        <v>-2</v>
      </c>
      <c r="E11" s="8">
        <v>40790</v>
      </c>
      <c r="F11" s="9" t="s">
        <v>58</v>
      </c>
      <c r="G11" s="9" t="s">
        <v>45</v>
      </c>
      <c r="H11" s="9" t="s">
        <v>46</v>
      </c>
      <c r="I11" s="9" t="s">
        <v>59</v>
      </c>
      <c r="J11" s="9">
        <v>11.5</v>
      </c>
      <c r="K11" s="10">
        <v>2500000</v>
      </c>
      <c r="L11" s="10">
        <v>2497000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2500000</v>
      </c>
      <c r="T11" s="10">
        <v>2497000</v>
      </c>
      <c r="U11" s="10">
        <v>2497000</v>
      </c>
      <c r="V11" s="9">
        <v>99.88</v>
      </c>
      <c r="W11" s="9">
        <v>100.04</v>
      </c>
      <c r="X11" s="9">
        <v>0</v>
      </c>
      <c r="Y11" s="9">
        <v>0</v>
      </c>
      <c r="Z11" s="10">
        <v>2500911.2799999998</v>
      </c>
      <c r="AA11" s="9">
        <v>10.64</v>
      </c>
      <c r="AB11" s="9" t="s">
        <v>572</v>
      </c>
    </row>
    <row r="12" spans="1:28" x14ac:dyDescent="0.2">
      <c r="A12" s="21"/>
      <c r="B12" s="9" t="s">
        <v>43</v>
      </c>
      <c r="C12" s="9">
        <v>1314</v>
      </c>
      <c r="D12" s="9" t="s">
        <v>179</v>
      </c>
      <c r="E12" s="8">
        <v>38687</v>
      </c>
      <c r="G12" s="9" t="s">
        <v>176</v>
      </c>
      <c r="H12" s="9" t="s">
        <v>46</v>
      </c>
      <c r="I12" s="9" t="s">
        <v>117</v>
      </c>
      <c r="J12" s="9">
        <v>0</v>
      </c>
      <c r="K12" s="10">
        <v>10000000</v>
      </c>
      <c r="L12" s="10">
        <v>10000000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10000000</v>
      </c>
      <c r="T12" s="10">
        <v>10000000</v>
      </c>
      <c r="U12" s="10">
        <v>10000000</v>
      </c>
      <c r="V12" s="9">
        <v>100</v>
      </c>
      <c r="W12" s="9">
        <v>100</v>
      </c>
      <c r="X12" s="9">
        <v>0</v>
      </c>
      <c r="Y12" s="9">
        <v>0</v>
      </c>
      <c r="Z12" s="10">
        <v>10000000</v>
      </c>
      <c r="AA12" s="9">
        <v>0</v>
      </c>
      <c r="AB12" s="9" t="s">
        <v>575</v>
      </c>
    </row>
    <row r="13" spans="1:28" x14ac:dyDescent="0.2">
      <c r="A13" s="21" t="s">
        <v>717</v>
      </c>
      <c r="B13" s="9" t="s">
        <v>49</v>
      </c>
      <c r="C13" s="9">
        <v>1314</v>
      </c>
      <c r="D13" s="9" t="s">
        <v>70</v>
      </c>
      <c r="E13" s="8">
        <v>40745</v>
      </c>
      <c r="F13" s="9" t="s">
        <v>71</v>
      </c>
      <c r="G13" s="9" t="s">
        <v>45</v>
      </c>
      <c r="H13" s="9" t="s">
        <v>46</v>
      </c>
      <c r="I13" s="9" t="s">
        <v>718</v>
      </c>
      <c r="J13" s="9">
        <v>11.15</v>
      </c>
      <c r="K13" s="10">
        <v>100000000</v>
      </c>
      <c r="L13" s="10">
        <v>100000000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100000000</v>
      </c>
      <c r="T13" s="10">
        <v>100000000</v>
      </c>
      <c r="U13" s="10">
        <v>100000000</v>
      </c>
      <c r="V13" s="9">
        <v>100</v>
      </c>
      <c r="W13" s="9">
        <v>100.06</v>
      </c>
      <c r="X13" s="9">
        <v>0</v>
      </c>
      <c r="Y13" s="9">
        <v>0</v>
      </c>
      <c r="Z13" s="10">
        <v>100057534.09999999</v>
      </c>
      <c r="AA13" s="9">
        <v>9.7200000000000006</v>
      </c>
      <c r="AB13" s="9" t="s">
        <v>573</v>
      </c>
    </row>
    <row r="14" spans="1:28" x14ac:dyDescent="0.2">
      <c r="A14" s="21"/>
      <c r="B14" s="9" t="s">
        <v>49</v>
      </c>
      <c r="C14" s="9">
        <v>1314</v>
      </c>
      <c r="D14" s="9" t="s">
        <v>73</v>
      </c>
      <c r="E14" s="8">
        <v>41339</v>
      </c>
      <c r="F14" s="9" t="s">
        <v>74</v>
      </c>
      <c r="G14" s="9" t="s">
        <v>45</v>
      </c>
      <c r="H14" s="9" t="s">
        <v>72</v>
      </c>
      <c r="I14" s="9" t="s">
        <v>718</v>
      </c>
      <c r="J14" s="9">
        <v>7.6</v>
      </c>
      <c r="K14" s="10">
        <v>200000000</v>
      </c>
      <c r="L14" s="10">
        <v>200000000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200000000</v>
      </c>
      <c r="T14" s="10">
        <v>200000000</v>
      </c>
      <c r="U14" s="10">
        <v>200000000</v>
      </c>
      <c r="V14" s="9">
        <v>100</v>
      </c>
      <c r="W14" s="9">
        <v>96.61</v>
      </c>
      <c r="X14" s="9">
        <v>0</v>
      </c>
      <c r="Y14" s="9">
        <v>0</v>
      </c>
      <c r="Z14" s="10">
        <v>193224779.47</v>
      </c>
      <c r="AA14" s="9">
        <v>9.8800000000000008</v>
      </c>
      <c r="AB14" s="9" t="s">
        <v>573</v>
      </c>
    </row>
    <row r="15" spans="1:28" x14ac:dyDescent="0.2">
      <c r="A15" s="21" t="s">
        <v>719</v>
      </c>
      <c r="B15" s="9" t="s">
        <v>49</v>
      </c>
      <c r="C15" s="9">
        <v>1312</v>
      </c>
      <c r="D15" s="9" t="s">
        <v>95</v>
      </c>
      <c r="E15" s="8">
        <v>42593</v>
      </c>
      <c r="F15" s="9" t="s">
        <v>720</v>
      </c>
      <c r="G15" s="9" t="s">
        <v>45</v>
      </c>
      <c r="H15" s="9" t="s">
        <v>46</v>
      </c>
      <c r="I15" s="9" t="s">
        <v>75</v>
      </c>
      <c r="J15" s="9">
        <v>9.1999999999999993</v>
      </c>
      <c r="K15" s="10">
        <v>225000000</v>
      </c>
      <c r="L15" s="10">
        <v>228100101.22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225000000</v>
      </c>
      <c r="T15" s="10">
        <v>228100101.22</v>
      </c>
      <c r="U15" s="10">
        <v>227956094.63</v>
      </c>
      <c r="V15" s="9">
        <v>101.31</v>
      </c>
      <c r="W15" s="9">
        <v>98.93</v>
      </c>
      <c r="X15" s="9">
        <v>3100101.22</v>
      </c>
      <c r="Y15" s="9">
        <v>144006.59</v>
      </c>
      <c r="Z15" s="10">
        <v>222582718.91999999</v>
      </c>
      <c r="AA15" s="9">
        <v>9.68</v>
      </c>
      <c r="AB15" s="9" t="s">
        <v>569</v>
      </c>
    </row>
    <row r="16" spans="1:28" x14ac:dyDescent="0.2">
      <c r="A16" s="21"/>
      <c r="B16" s="9" t="s">
        <v>49</v>
      </c>
      <c r="C16" s="9">
        <v>1312</v>
      </c>
      <c r="D16" s="9" t="s">
        <v>92</v>
      </c>
      <c r="E16" s="8">
        <v>41492</v>
      </c>
      <c r="G16" s="9" t="s">
        <v>45</v>
      </c>
      <c r="H16" s="9" t="s">
        <v>46</v>
      </c>
      <c r="I16" s="9" t="s">
        <v>75</v>
      </c>
      <c r="J16" s="9">
        <v>11.15</v>
      </c>
      <c r="K16" s="10">
        <v>100000000</v>
      </c>
      <c r="L16" s="10">
        <v>100000000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100000000</v>
      </c>
      <c r="T16" s="10">
        <v>100000000</v>
      </c>
      <c r="U16" s="10">
        <v>100000000</v>
      </c>
      <c r="V16" s="9">
        <v>100</v>
      </c>
      <c r="W16" s="9">
        <v>102.1</v>
      </c>
      <c r="X16" s="9">
        <v>0</v>
      </c>
      <c r="Y16" s="9">
        <v>0</v>
      </c>
      <c r="Z16" s="10">
        <v>102096744.5</v>
      </c>
      <c r="AA16" s="9">
        <v>9.9499999999999993</v>
      </c>
      <c r="AB16" s="9" t="s">
        <v>569</v>
      </c>
    </row>
    <row r="17" spans="1:28" x14ac:dyDescent="0.2">
      <c r="A17" s="21"/>
      <c r="B17" s="9" t="s">
        <v>49</v>
      </c>
      <c r="C17" s="9">
        <v>1312</v>
      </c>
      <c r="D17" s="9" t="s">
        <v>91</v>
      </c>
      <c r="E17" s="8">
        <v>43430</v>
      </c>
      <c r="F17" s="9" t="s">
        <v>721</v>
      </c>
      <c r="G17" s="9" t="s">
        <v>45</v>
      </c>
      <c r="H17" s="9" t="s">
        <v>46</v>
      </c>
      <c r="I17" s="9" t="s">
        <v>75</v>
      </c>
      <c r="J17" s="9">
        <v>11.95</v>
      </c>
      <c r="K17" s="10">
        <v>100000000</v>
      </c>
      <c r="L17" s="10">
        <v>100000000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100000000</v>
      </c>
      <c r="T17" s="10">
        <v>100000000</v>
      </c>
      <c r="U17" s="10">
        <v>100000000</v>
      </c>
      <c r="V17" s="9">
        <v>100</v>
      </c>
      <c r="W17" s="9">
        <v>110.51</v>
      </c>
      <c r="X17" s="9">
        <v>0</v>
      </c>
      <c r="Y17" s="9">
        <v>0</v>
      </c>
      <c r="Z17" s="10">
        <v>110508769.02</v>
      </c>
      <c r="AA17" s="9">
        <v>9.85</v>
      </c>
      <c r="AB17" s="9" t="s">
        <v>569</v>
      </c>
    </row>
    <row r="18" spans="1:28" x14ac:dyDescent="0.2">
      <c r="A18" s="21"/>
      <c r="B18" s="9" t="s">
        <v>49</v>
      </c>
      <c r="C18" s="9">
        <v>1312</v>
      </c>
      <c r="D18" s="9" t="s">
        <v>90</v>
      </c>
      <c r="E18" s="8">
        <v>43463</v>
      </c>
      <c r="F18" s="9" t="s">
        <v>722</v>
      </c>
      <c r="G18" s="9" t="s">
        <v>45</v>
      </c>
      <c r="H18" s="9" t="s">
        <v>46</v>
      </c>
      <c r="I18" s="9" t="s">
        <v>75</v>
      </c>
      <c r="J18" s="9">
        <v>9.9</v>
      </c>
      <c r="K18" s="10">
        <v>100000000</v>
      </c>
      <c r="L18" s="10">
        <v>104485413.76000001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100000000</v>
      </c>
      <c r="T18" s="10">
        <v>104485413.76000001</v>
      </c>
      <c r="U18" s="10">
        <v>104341132.34999999</v>
      </c>
      <c r="V18" s="9">
        <v>104.34</v>
      </c>
      <c r="W18" s="9">
        <v>100.1</v>
      </c>
      <c r="X18" s="9">
        <v>4485413.76</v>
      </c>
      <c r="Y18" s="9">
        <v>144281.41</v>
      </c>
      <c r="Z18" s="10">
        <v>100098923.51000001</v>
      </c>
      <c r="AA18" s="9">
        <v>9.85</v>
      </c>
      <c r="AB18" s="9" t="s">
        <v>569</v>
      </c>
    </row>
    <row r="19" spans="1:28" x14ac:dyDescent="0.2">
      <c r="A19" s="21"/>
      <c r="B19" s="9" t="s">
        <v>49</v>
      </c>
      <c r="C19" s="9">
        <v>1312</v>
      </c>
      <c r="D19" s="9" t="s">
        <v>89</v>
      </c>
      <c r="E19" s="8">
        <v>40703</v>
      </c>
      <c r="G19" s="9" t="s">
        <v>45</v>
      </c>
      <c r="H19" s="9" t="s">
        <v>46</v>
      </c>
      <c r="I19" s="9" t="s">
        <v>83</v>
      </c>
      <c r="J19" s="9">
        <v>8.5</v>
      </c>
      <c r="K19" s="10">
        <v>100000000</v>
      </c>
      <c r="L19" s="10">
        <v>100000000</v>
      </c>
      <c r="M19" s="10">
        <v>0</v>
      </c>
      <c r="N19" s="10">
        <v>0</v>
      </c>
      <c r="O19" s="10">
        <v>100000000</v>
      </c>
      <c r="P19" s="10">
        <v>100000000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9">
        <v>0</v>
      </c>
      <c r="W19" s="9">
        <v>0</v>
      </c>
      <c r="X19" s="9">
        <v>0</v>
      </c>
      <c r="Y19" s="9">
        <v>0</v>
      </c>
      <c r="Z19" s="10">
        <v>0</v>
      </c>
      <c r="AA19" s="9">
        <v>0</v>
      </c>
      <c r="AB19" s="9" t="s">
        <v>569</v>
      </c>
    </row>
    <row r="20" spans="1:28" x14ac:dyDescent="0.2">
      <c r="A20" s="21"/>
      <c r="B20" s="9" t="s">
        <v>49</v>
      </c>
      <c r="C20" s="9">
        <v>8.7899999999999991</v>
      </c>
      <c r="D20" s="9" t="s">
        <v>596</v>
      </c>
      <c r="E20" s="8">
        <v>44033</v>
      </c>
      <c r="F20" s="9" t="s">
        <v>723</v>
      </c>
      <c r="G20" s="9" t="s">
        <v>45</v>
      </c>
      <c r="H20" s="9" t="s">
        <v>46</v>
      </c>
      <c r="I20" s="9" t="s">
        <v>75</v>
      </c>
      <c r="J20" s="9">
        <v>8.7899999999999991</v>
      </c>
      <c r="K20" s="10">
        <v>250000000</v>
      </c>
      <c r="L20" s="10">
        <v>250000000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250000000</v>
      </c>
      <c r="T20" s="10">
        <v>250000000</v>
      </c>
      <c r="U20" s="10">
        <v>250000000</v>
      </c>
      <c r="V20" s="9">
        <v>100</v>
      </c>
      <c r="W20" s="9">
        <v>93.67</v>
      </c>
      <c r="X20" s="9">
        <v>0</v>
      </c>
      <c r="Y20" s="9">
        <v>0</v>
      </c>
      <c r="Z20" s="10">
        <v>234183556.36000001</v>
      </c>
      <c r="AA20" s="9">
        <v>9.8699999999999992</v>
      </c>
      <c r="AB20" s="9" t="s">
        <v>569</v>
      </c>
    </row>
    <row r="21" spans="1:28" x14ac:dyDescent="0.2">
      <c r="A21" s="21"/>
      <c r="B21" s="9" t="s">
        <v>49</v>
      </c>
      <c r="C21" s="9">
        <v>8.35</v>
      </c>
      <c r="D21" s="9" t="s">
        <v>597</v>
      </c>
      <c r="E21" s="8">
        <v>42204</v>
      </c>
      <c r="F21" s="9" t="s">
        <v>724</v>
      </c>
      <c r="G21" s="9" t="s">
        <v>45</v>
      </c>
      <c r="H21" s="9" t="s">
        <v>46</v>
      </c>
      <c r="I21" s="9" t="s">
        <v>75</v>
      </c>
      <c r="J21" s="9">
        <v>8.35</v>
      </c>
      <c r="K21" s="10">
        <v>200000000</v>
      </c>
      <c r="L21" s="10">
        <v>200000000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200000000</v>
      </c>
      <c r="T21" s="10">
        <v>200000000</v>
      </c>
      <c r="U21" s="10">
        <v>200000000</v>
      </c>
      <c r="V21" s="9">
        <v>100</v>
      </c>
      <c r="W21" s="9">
        <v>94.9</v>
      </c>
      <c r="X21" s="9">
        <v>0</v>
      </c>
      <c r="Y21" s="9">
        <v>0</v>
      </c>
      <c r="Z21" s="10">
        <v>189799509.69</v>
      </c>
      <c r="AA21" s="9">
        <v>9.93</v>
      </c>
      <c r="AB21" s="9" t="s">
        <v>569</v>
      </c>
    </row>
    <row r="22" spans="1:28" x14ac:dyDescent="0.2">
      <c r="A22" s="21"/>
      <c r="B22" s="9" t="s">
        <v>49</v>
      </c>
      <c r="C22" s="9">
        <v>1312</v>
      </c>
      <c r="D22" s="9" t="s">
        <v>584</v>
      </c>
      <c r="E22" s="8">
        <v>43982</v>
      </c>
      <c r="F22" s="9" t="s">
        <v>725</v>
      </c>
      <c r="G22" s="9" t="s">
        <v>45</v>
      </c>
      <c r="H22" s="9" t="s">
        <v>46</v>
      </c>
      <c r="I22" s="9" t="s">
        <v>83</v>
      </c>
      <c r="J22" s="9">
        <v>8.6</v>
      </c>
      <c r="K22" s="10">
        <v>100000000</v>
      </c>
      <c r="L22" s="10">
        <v>100000000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100000000</v>
      </c>
      <c r="T22" s="10">
        <v>100000000</v>
      </c>
      <c r="U22" s="10">
        <v>100000000</v>
      </c>
      <c r="V22" s="9">
        <v>100</v>
      </c>
      <c r="W22" s="9">
        <v>92.67</v>
      </c>
      <c r="X22" s="9">
        <v>0</v>
      </c>
      <c r="Y22" s="9">
        <v>0</v>
      </c>
      <c r="Z22" s="10">
        <v>92666438.75</v>
      </c>
      <c r="AA22" s="9">
        <v>9.86</v>
      </c>
      <c r="AB22" s="9" t="s">
        <v>569</v>
      </c>
    </row>
    <row r="23" spans="1:28" x14ac:dyDescent="0.2">
      <c r="A23" s="21"/>
      <c r="B23" s="9" t="s">
        <v>49</v>
      </c>
      <c r="C23" s="9">
        <v>1312</v>
      </c>
      <c r="D23" s="9" t="s">
        <v>82</v>
      </c>
      <c r="E23" s="8">
        <v>43030</v>
      </c>
      <c r="F23" s="9" t="s">
        <v>726</v>
      </c>
      <c r="G23" s="9" t="s">
        <v>45</v>
      </c>
      <c r="H23" s="9" t="s">
        <v>46</v>
      </c>
      <c r="I23" s="9" t="s">
        <v>83</v>
      </c>
      <c r="J23" s="9">
        <v>9.8000000000000007</v>
      </c>
      <c r="K23" s="10">
        <v>50000000</v>
      </c>
      <c r="L23" s="10">
        <v>51774268.130000003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50000000</v>
      </c>
      <c r="T23" s="10">
        <v>51774268.130000003</v>
      </c>
      <c r="U23" s="10">
        <v>51706881.719999999</v>
      </c>
      <c r="V23" s="9">
        <v>103.41</v>
      </c>
      <c r="W23" s="9">
        <v>99.51</v>
      </c>
      <c r="X23" s="9">
        <v>1774268.13</v>
      </c>
      <c r="Y23" s="9">
        <v>67386.41</v>
      </c>
      <c r="Z23" s="10">
        <v>49753727.310000002</v>
      </c>
      <c r="AA23" s="9">
        <v>9.8800000000000008</v>
      </c>
      <c r="AB23" s="9" t="s">
        <v>569</v>
      </c>
    </row>
    <row r="24" spans="1:28" x14ac:dyDescent="0.2">
      <c r="A24" s="21"/>
      <c r="B24" s="9" t="s">
        <v>49</v>
      </c>
      <c r="C24" s="9">
        <v>1312</v>
      </c>
      <c r="D24" s="9" t="s">
        <v>84</v>
      </c>
      <c r="E24" s="8">
        <v>43116</v>
      </c>
      <c r="F24" s="9" t="s">
        <v>727</v>
      </c>
      <c r="G24" s="9" t="s">
        <v>45</v>
      </c>
      <c r="H24" s="9" t="s">
        <v>46</v>
      </c>
      <c r="I24" s="9" t="s">
        <v>83</v>
      </c>
      <c r="J24" s="9">
        <v>9.14</v>
      </c>
      <c r="K24" s="10">
        <v>100000000</v>
      </c>
      <c r="L24" s="10">
        <v>101951356.06999999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100000000</v>
      </c>
      <c r="T24" s="10">
        <v>101951356.06999999</v>
      </c>
      <c r="U24" s="10">
        <v>101879811.87</v>
      </c>
      <c r="V24" s="9">
        <v>101.88</v>
      </c>
      <c r="W24" s="9">
        <v>96.46</v>
      </c>
      <c r="X24" s="9">
        <v>1951356.07</v>
      </c>
      <c r="Y24" s="9">
        <v>71544.2</v>
      </c>
      <c r="Z24" s="10">
        <v>96460237.5</v>
      </c>
      <c r="AA24" s="9">
        <v>9.8699999999999992</v>
      </c>
      <c r="AB24" s="9" t="s">
        <v>569</v>
      </c>
    </row>
    <row r="25" spans="1:28" x14ac:dyDescent="0.2">
      <c r="A25" s="21"/>
      <c r="B25" s="9" t="s">
        <v>49</v>
      </c>
      <c r="C25" s="9">
        <v>1312</v>
      </c>
      <c r="D25" s="9" t="s">
        <v>85</v>
      </c>
      <c r="E25" s="8">
        <v>41966</v>
      </c>
      <c r="G25" s="9" t="s">
        <v>45</v>
      </c>
      <c r="H25" s="9" t="s">
        <v>72</v>
      </c>
      <c r="I25" s="9" t="s">
        <v>83</v>
      </c>
      <c r="J25" s="9">
        <v>9.35</v>
      </c>
      <c r="K25" s="10">
        <v>100000000</v>
      </c>
      <c r="L25" s="10">
        <v>100000000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100000000</v>
      </c>
      <c r="T25" s="10">
        <v>100000000</v>
      </c>
      <c r="U25" s="10">
        <v>100000000</v>
      </c>
      <c r="V25" s="9">
        <v>100</v>
      </c>
      <c r="W25" s="9">
        <v>99.16</v>
      </c>
      <c r="X25" s="9">
        <v>0</v>
      </c>
      <c r="Y25" s="9">
        <v>0</v>
      </c>
      <c r="Z25" s="10">
        <v>99155939.030000001</v>
      </c>
      <c r="AA25" s="9">
        <v>9.92</v>
      </c>
      <c r="AB25" s="9" t="s">
        <v>569</v>
      </c>
    </row>
    <row r="26" spans="1:28" x14ac:dyDescent="0.2">
      <c r="A26" s="21"/>
      <c r="B26" s="9" t="s">
        <v>49</v>
      </c>
      <c r="C26" s="9">
        <v>1312</v>
      </c>
      <c r="D26" s="9" t="s">
        <v>86</v>
      </c>
      <c r="E26" s="8">
        <v>42869</v>
      </c>
      <c r="F26" s="9" t="s">
        <v>728</v>
      </c>
      <c r="G26" s="9" t="s">
        <v>45</v>
      </c>
      <c r="H26" s="9" t="s">
        <v>46</v>
      </c>
      <c r="I26" s="9" t="s">
        <v>83</v>
      </c>
      <c r="J26" s="9">
        <v>10.25</v>
      </c>
      <c r="K26" s="10">
        <v>250000000</v>
      </c>
      <c r="L26" s="10">
        <v>250000000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250000000</v>
      </c>
      <c r="T26" s="10">
        <v>250000000</v>
      </c>
      <c r="U26" s="10">
        <v>250000000</v>
      </c>
      <c r="V26" s="9">
        <v>100</v>
      </c>
      <c r="W26" s="9">
        <v>101.47</v>
      </c>
      <c r="X26" s="9">
        <v>0</v>
      </c>
      <c r="Y26" s="9">
        <v>0</v>
      </c>
      <c r="Z26" s="10">
        <v>253677444.19</v>
      </c>
      <c r="AA26" s="9">
        <v>9.89</v>
      </c>
      <c r="AB26" s="9" t="s">
        <v>569</v>
      </c>
    </row>
    <row r="27" spans="1:28" x14ac:dyDescent="0.2">
      <c r="A27" s="21"/>
      <c r="B27" s="9" t="s">
        <v>49</v>
      </c>
      <c r="C27" s="9">
        <v>1312</v>
      </c>
      <c r="D27" s="9" t="s">
        <v>87</v>
      </c>
      <c r="E27" s="8">
        <v>42750</v>
      </c>
      <c r="F27" s="9" t="s">
        <v>729</v>
      </c>
      <c r="G27" s="9" t="s">
        <v>45</v>
      </c>
      <c r="H27" s="9" t="s">
        <v>46</v>
      </c>
      <c r="I27" s="9" t="s">
        <v>83</v>
      </c>
      <c r="J27" s="9">
        <v>9.1</v>
      </c>
      <c r="K27" s="10">
        <v>450000000</v>
      </c>
      <c r="L27" s="10">
        <v>441384300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450000000</v>
      </c>
      <c r="T27" s="10">
        <v>441384300</v>
      </c>
      <c r="U27" s="10">
        <v>441384300</v>
      </c>
      <c r="V27" s="9">
        <v>98.09</v>
      </c>
      <c r="W27" s="9">
        <v>96.67</v>
      </c>
      <c r="X27" s="9">
        <v>0</v>
      </c>
      <c r="Y27" s="9">
        <v>0</v>
      </c>
      <c r="Z27" s="10">
        <v>435028168.44</v>
      </c>
      <c r="AA27" s="9">
        <v>9.8699999999999992</v>
      </c>
      <c r="AB27" s="9" t="s">
        <v>569</v>
      </c>
    </row>
    <row r="28" spans="1:28" x14ac:dyDescent="0.2">
      <c r="A28" s="21"/>
      <c r="B28" s="9" t="s">
        <v>49</v>
      </c>
      <c r="C28" s="9">
        <v>1312</v>
      </c>
      <c r="D28" s="9" t="s">
        <v>88</v>
      </c>
      <c r="E28" s="8">
        <v>40836</v>
      </c>
      <c r="F28" s="9" t="s">
        <v>730</v>
      </c>
      <c r="G28" s="9" t="s">
        <v>45</v>
      </c>
      <c r="H28" s="9" t="s">
        <v>46</v>
      </c>
      <c r="I28" s="9" t="s">
        <v>83</v>
      </c>
      <c r="J28" s="9">
        <v>8.5500000000000007</v>
      </c>
      <c r="K28" s="10">
        <v>100000000</v>
      </c>
      <c r="L28" s="10">
        <v>98413500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100000000</v>
      </c>
      <c r="T28" s="10">
        <v>98413500</v>
      </c>
      <c r="U28" s="10">
        <v>98413500</v>
      </c>
      <c r="V28" s="9">
        <v>98.41</v>
      </c>
      <c r="W28" s="9">
        <v>99.42</v>
      </c>
      <c r="X28" s="9">
        <v>0</v>
      </c>
      <c r="Y28" s="9">
        <v>0</v>
      </c>
      <c r="Z28" s="10">
        <v>99420103.189999998</v>
      </c>
      <c r="AA28" s="9">
        <v>9.91</v>
      </c>
      <c r="AB28" s="9" t="s">
        <v>569</v>
      </c>
    </row>
    <row r="29" spans="1:28" x14ac:dyDescent="0.2">
      <c r="A29" s="21"/>
      <c r="B29" s="9" t="s">
        <v>49</v>
      </c>
      <c r="C29" s="9">
        <v>9.9</v>
      </c>
      <c r="D29" s="9" t="s">
        <v>591</v>
      </c>
      <c r="E29" s="8">
        <v>42509</v>
      </c>
      <c r="G29" s="9" t="s">
        <v>45</v>
      </c>
      <c r="H29" s="9" t="s">
        <v>46</v>
      </c>
      <c r="I29" s="9" t="s">
        <v>75</v>
      </c>
      <c r="J29" s="9">
        <v>9.9</v>
      </c>
      <c r="K29" s="10">
        <v>0</v>
      </c>
      <c r="L29" s="10">
        <v>0</v>
      </c>
      <c r="M29" s="10">
        <v>100000000</v>
      </c>
      <c r="N29" s="10">
        <v>100000000</v>
      </c>
      <c r="O29" s="10">
        <v>0</v>
      </c>
      <c r="P29" s="10">
        <v>0</v>
      </c>
      <c r="Q29" s="10">
        <v>0</v>
      </c>
      <c r="R29" s="10">
        <v>0</v>
      </c>
      <c r="S29" s="10">
        <v>100000000</v>
      </c>
      <c r="T29" s="10">
        <v>100000000</v>
      </c>
      <c r="U29" s="10">
        <v>100000000</v>
      </c>
      <c r="V29" s="9">
        <v>100</v>
      </c>
      <c r="W29" s="9">
        <v>100.06</v>
      </c>
      <c r="X29" s="9">
        <v>0</v>
      </c>
      <c r="Y29" s="9">
        <v>0</v>
      </c>
      <c r="Z29" s="10">
        <v>100063253.81</v>
      </c>
      <c r="AA29" s="9">
        <v>9.86</v>
      </c>
      <c r="AB29" s="9" t="s">
        <v>569</v>
      </c>
    </row>
    <row r="30" spans="1:28" x14ac:dyDescent="0.2">
      <c r="A30" s="21"/>
      <c r="B30" s="9" t="s">
        <v>49</v>
      </c>
      <c r="C30" s="9">
        <v>9.75</v>
      </c>
      <c r="D30" s="9" t="s">
        <v>591</v>
      </c>
      <c r="E30" s="8">
        <v>42437</v>
      </c>
      <c r="F30" s="9" t="s">
        <v>731</v>
      </c>
      <c r="G30" s="9" t="s">
        <v>45</v>
      </c>
      <c r="H30" s="9" t="s">
        <v>46</v>
      </c>
      <c r="I30" s="9" t="s">
        <v>75</v>
      </c>
      <c r="J30" s="9">
        <v>9.75</v>
      </c>
      <c r="K30" s="10">
        <v>100000000</v>
      </c>
      <c r="L30" s="10">
        <v>100000000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100000000</v>
      </c>
      <c r="T30" s="10">
        <v>100000000</v>
      </c>
      <c r="U30" s="10">
        <v>100000000</v>
      </c>
      <c r="V30" s="9">
        <v>100</v>
      </c>
      <c r="W30" s="9">
        <v>99.41</v>
      </c>
      <c r="X30" s="9">
        <v>0</v>
      </c>
      <c r="Y30" s="9">
        <v>0</v>
      </c>
      <c r="Z30" s="10">
        <v>99407211.670000002</v>
      </c>
      <c r="AA30" s="9">
        <v>9.8800000000000008</v>
      </c>
      <c r="AB30" s="9" t="s">
        <v>569</v>
      </c>
    </row>
    <row r="31" spans="1:28" x14ac:dyDescent="0.2">
      <c r="A31" s="21"/>
      <c r="B31" s="9" t="s">
        <v>49</v>
      </c>
      <c r="C31" s="9">
        <v>9.6999999999999993</v>
      </c>
      <c r="D31" s="9" t="s">
        <v>591</v>
      </c>
      <c r="E31" s="8">
        <v>42409</v>
      </c>
      <c r="G31" s="9" t="s">
        <v>45</v>
      </c>
      <c r="H31" s="9" t="s">
        <v>46</v>
      </c>
      <c r="I31" s="9" t="s">
        <v>75</v>
      </c>
      <c r="J31" s="9">
        <v>9.6999999999999993</v>
      </c>
      <c r="K31" s="10">
        <v>150000000</v>
      </c>
      <c r="L31" s="10">
        <v>150000000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150000000</v>
      </c>
      <c r="T31" s="10">
        <v>150000000</v>
      </c>
      <c r="U31" s="10">
        <v>150000000</v>
      </c>
      <c r="V31" s="9">
        <v>100</v>
      </c>
      <c r="W31" s="9">
        <v>99.22</v>
      </c>
      <c r="X31" s="9">
        <v>0</v>
      </c>
      <c r="Y31" s="9">
        <v>0</v>
      </c>
      <c r="Z31" s="10">
        <v>148834700.27000001</v>
      </c>
      <c r="AA31" s="9">
        <v>9.8800000000000008</v>
      </c>
      <c r="AB31" s="9" t="s">
        <v>569</v>
      </c>
    </row>
    <row r="32" spans="1:28" x14ac:dyDescent="0.2">
      <c r="A32" s="21"/>
      <c r="B32" s="9" t="s">
        <v>49</v>
      </c>
      <c r="C32" s="9">
        <v>9.5</v>
      </c>
      <c r="D32" s="9" t="s">
        <v>590</v>
      </c>
      <c r="E32" s="8">
        <v>41659</v>
      </c>
      <c r="F32" s="9" t="s">
        <v>732</v>
      </c>
      <c r="G32" s="9" t="s">
        <v>45</v>
      </c>
      <c r="H32" s="9" t="s">
        <v>46</v>
      </c>
      <c r="I32" s="9" t="s">
        <v>75</v>
      </c>
      <c r="J32" s="9">
        <v>9.5</v>
      </c>
      <c r="K32" s="10">
        <v>100000000</v>
      </c>
      <c r="L32" s="10">
        <v>100000000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100000000</v>
      </c>
      <c r="T32" s="10">
        <v>100000000</v>
      </c>
      <c r="U32" s="10">
        <v>100000000</v>
      </c>
      <c r="V32" s="9">
        <v>100</v>
      </c>
      <c r="W32" s="9">
        <v>98.84</v>
      </c>
      <c r="X32" s="9">
        <v>0</v>
      </c>
      <c r="Y32" s="9">
        <v>0</v>
      </c>
      <c r="Z32" s="10">
        <v>98841438.569999993</v>
      </c>
      <c r="AA32" s="9">
        <v>9.9700000000000006</v>
      </c>
      <c r="AB32" s="9" t="s">
        <v>569</v>
      </c>
    </row>
    <row r="33" spans="1:28" x14ac:dyDescent="0.2">
      <c r="A33" s="21"/>
      <c r="B33" s="9" t="s">
        <v>49</v>
      </c>
      <c r="C33" s="9">
        <v>9.4</v>
      </c>
      <c r="D33" s="9" t="s">
        <v>592</v>
      </c>
      <c r="E33" s="8">
        <v>44299</v>
      </c>
      <c r="G33" s="9" t="s">
        <v>45</v>
      </c>
      <c r="H33" s="9" t="s">
        <v>46</v>
      </c>
      <c r="I33" s="9" t="s">
        <v>75</v>
      </c>
      <c r="J33" s="9">
        <v>9.4</v>
      </c>
      <c r="K33" s="10">
        <v>0</v>
      </c>
      <c r="L33" s="10">
        <v>0</v>
      </c>
      <c r="M33" s="10">
        <v>200000000</v>
      </c>
      <c r="N33" s="10">
        <v>200000000</v>
      </c>
      <c r="O33" s="10">
        <v>0</v>
      </c>
      <c r="P33" s="10">
        <v>0</v>
      </c>
      <c r="Q33" s="10">
        <v>0</v>
      </c>
      <c r="R33" s="10">
        <v>0</v>
      </c>
      <c r="S33" s="10">
        <v>200000000</v>
      </c>
      <c r="T33" s="10">
        <v>200000000</v>
      </c>
      <c r="U33" s="10">
        <v>200000000</v>
      </c>
      <c r="V33" s="9">
        <v>100</v>
      </c>
      <c r="W33" s="9">
        <v>96.69</v>
      </c>
      <c r="X33" s="9">
        <v>0</v>
      </c>
      <c r="Y33" s="9">
        <v>0</v>
      </c>
      <c r="Z33" s="10">
        <v>193369138.53999999</v>
      </c>
      <c r="AA33" s="9">
        <v>9.92</v>
      </c>
      <c r="AB33" s="9" t="s">
        <v>569</v>
      </c>
    </row>
    <row r="34" spans="1:28" x14ac:dyDescent="0.2">
      <c r="A34" s="21"/>
      <c r="B34" s="9" t="s">
        <v>49</v>
      </c>
      <c r="C34" s="9">
        <v>9.3000000000000007</v>
      </c>
      <c r="D34" s="9" t="s">
        <v>592</v>
      </c>
      <c r="E34" s="8">
        <v>44214</v>
      </c>
      <c r="F34" s="9" t="s">
        <v>733</v>
      </c>
      <c r="G34" s="9" t="s">
        <v>45</v>
      </c>
      <c r="H34" s="9" t="s">
        <v>46</v>
      </c>
      <c r="I34" s="9" t="s">
        <v>75</v>
      </c>
      <c r="J34" s="9">
        <v>9.3000000000000007</v>
      </c>
      <c r="K34" s="10">
        <v>100000000</v>
      </c>
      <c r="L34" s="10">
        <v>100000000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100000000</v>
      </c>
      <c r="T34" s="10">
        <v>100000000</v>
      </c>
      <c r="U34" s="10">
        <v>100000000</v>
      </c>
      <c r="V34" s="9">
        <v>100</v>
      </c>
      <c r="W34" s="9">
        <v>96.21</v>
      </c>
      <c r="X34" s="9">
        <v>0</v>
      </c>
      <c r="Y34" s="9">
        <v>0</v>
      </c>
      <c r="Z34" s="10">
        <v>96210110.150000006</v>
      </c>
      <c r="AA34" s="9">
        <v>9.91</v>
      </c>
      <c r="AB34" s="9" t="s">
        <v>569</v>
      </c>
    </row>
    <row r="35" spans="1:28" x14ac:dyDescent="0.2">
      <c r="A35" s="21"/>
      <c r="B35" s="9" t="s">
        <v>49</v>
      </c>
      <c r="C35" s="9">
        <v>9.25</v>
      </c>
      <c r="D35" s="9" t="s">
        <v>589</v>
      </c>
      <c r="E35" s="8">
        <v>41614</v>
      </c>
      <c r="F35" s="9" t="s">
        <v>734</v>
      </c>
      <c r="G35" s="9" t="s">
        <v>45</v>
      </c>
      <c r="H35" s="9" t="s">
        <v>46</v>
      </c>
      <c r="I35" s="9" t="s">
        <v>75</v>
      </c>
      <c r="J35" s="9">
        <v>9.25</v>
      </c>
      <c r="K35" s="10">
        <v>100000000</v>
      </c>
      <c r="L35" s="10">
        <v>100000000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100000000</v>
      </c>
      <c r="T35" s="10">
        <v>100000000</v>
      </c>
      <c r="U35" s="10">
        <v>100000000</v>
      </c>
      <c r="V35" s="9">
        <v>100</v>
      </c>
      <c r="W35" s="9">
        <v>98.36</v>
      </c>
      <c r="X35" s="9">
        <v>0</v>
      </c>
      <c r="Y35" s="9">
        <v>0</v>
      </c>
      <c r="Z35" s="10">
        <v>98363391.379999995</v>
      </c>
      <c r="AA35" s="9">
        <v>9.9700000000000006</v>
      </c>
      <c r="AB35" s="9" t="s">
        <v>569</v>
      </c>
    </row>
    <row r="36" spans="1:28" x14ac:dyDescent="0.2">
      <c r="A36" s="21"/>
      <c r="B36" s="9" t="s">
        <v>49</v>
      </c>
      <c r="C36" s="9" t="s">
        <v>593</v>
      </c>
      <c r="D36" s="9" t="s">
        <v>594</v>
      </c>
      <c r="E36" s="8">
        <v>44158</v>
      </c>
      <c r="F36" s="9" t="s">
        <v>735</v>
      </c>
      <c r="G36" s="9" t="s">
        <v>45</v>
      </c>
      <c r="H36" s="9" t="s">
        <v>46</v>
      </c>
      <c r="I36" s="9" t="s">
        <v>83</v>
      </c>
      <c r="J36" s="9">
        <v>9</v>
      </c>
      <c r="K36" s="10">
        <v>200000000</v>
      </c>
      <c r="L36" s="10">
        <v>200000000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200000000</v>
      </c>
      <c r="T36" s="10">
        <v>200000000</v>
      </c>
      <c r="U36" s="10">
        <v>200000000</v>
      </c>
      <c r="V36" s="9">
        <v>100</v>
      </c>
      <c r="W36" s="9">
        <v>94.54</v>
      </c>
      <c r="X36" s="9">
        <v>0</v>
      </c>
      <c r="Y36" s="9">
        <v>0</v>
      </c>
      <c r="Z36" s="10">
        <v>189080670.34999999</v>
      </c>
      <c r="AA36" s="9">
        <v>9.89</v>
      </c>
      <c r="AB36" s="9" t="s">
        <v>569</v>
      </c>
    </row>
    <row r="37" spans="1:28" x14ac:dyDescent="0.2">
      <c r="A37" s="21"/>
      <c r="B37" s="9" t="s">
        <v>49</v>
      </c>
      <c r="C37" s="9" t="s">
        <v>587</v>
      </c>
      <c r="D37" s="9" t="s">
        <v>588</v>
      </c>
      <c r="E37" s="8">
        <v>44053</v>
      </c>
      <c r="F37" s="9" t="s">
        <v>736</v>
      </c>
      <c r="G37" s="9" t="s">
        <v>45</v>
      </c>
      <c r="H37" s="9" t="s">
        <v>46</v>
      </c>
      <c r="I37" s="9" t="s">
        <v>83</v>
      </c>
      <c r="J37" s="9">
        <v>8.9</v>
      </c>
      <c r="K37" s="10">
        <v>200000000</v>
      </c>
      <c r="L37" s="10">
        <v>200000000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200000000</v>
      </c>
      <c r="T37" s="10">
        <v>200000000</v>
      </c>
      <c r="U37" s="10">
        <v>200000000</v>
      </c>
      <c r="V37" s="9">
        <v>100</v>
      </c>
      <c r="W37" s="9">
        <v>94.25</v>
      </c>
      <c r="X37" s="9">
        <v>0</v>
      </c>
      <c r="Y37" s="9">
        <v>0</v>
      </c>
      <c r="Z37" s="10">
        <v>188494687.15000001</v>
      </c>
      <c r="AA37" s="9">
        <v>9.8699999999999992</v>
      </c>
      <c r="AB37" s="9" t="s">
        <v>569</v>
      </c>
    </row>
    <row r="38" spans="1:28" x14ac:dyDescent="0.2">
      <c r="A38" s="21"/>
      <c r="B38" s="9" t="s">
        <v>49</v>
      </c>
      <c r="C38" s="9">
        <v>8.98</v>
      </c>
      <c r="D38" s="9" t="s">
        <v>586</v>
      </c>
      <c r="E38" s="8">
        <v>44161</v>
      </c>
      <c r="F38" s="9" t="s">
        <v>737</v>
      </c>
      <c r="G38" s="9" t="s">
        <v>45</v>
      </c>
      <c r="H38" s="9" t="s">
        <v>46</v>
      </c>
      <c r="I38" s="9" t="s">
        <v>75</v>
      </c>
      <c r="J38" s="9">
        <v>8.98</v>
      </c>
      <c r="K38" s="10">
        <v>250000000</v>
      </c>
      <c r="L38" s="10">
        <v>250000000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250000000</v>
      </c>
      <c r="T38" s="10">
        <v>250000000</v>
      </c>
      <c r="U38" s="10">
        <v>250000000</v>
      </c>
      <c r="V38" s="9">
        <v>100</v>
      </c>
      <c r="W38" s="9">
        <v>94.41</v>
      </c>
      <c r="X38" s="9">
        <v>0</v>
      </c>
      <c r="Y38" s="9">
        <v>0</v>
      </c>
      <c r="Z38" s="10">
        <v>236036024.88</v>
      </c>
      <c r="AA38" s="9">
        <v>9.89</v>
      </c>
      <c r="AB38" s="9" t="s">
        <v>569</v>
      </c>
    </row>
    <row r="39" spans="1:28" x14ac:dyDescent="0.2">
      <c r="A39" s="21"/>
      <c r="B39" s="9" t="s">
        <v>49</v>
      </c>
      <c r="C39" s="9">
        <v>8.9499999999999993</v>
      </c>
      <c r="D39" s="9" t="s">
        <v>586</v>
      </c>
      <c r="E39" s="8">
        <v>44123</v>
      </c>
      <c r="F39" s="9" t="s">
        <v>738</v>
      </c>
      <c r="G39" s="9" t="s">
        <v>45</v>
      </c>
      <c r="H39" s="9" t="s">
        <v>46</v>
      </c>
      <c r="I39" s="9" t="s">
        <v>75</v>
      </c>
      <c r="J39" s="9">
        <v>8.9499999999999993</v>
      </c>
      <c r="K39" s="10">
        <v>200000000</v>
      </c>
      <c r="L39" s="10">
        <v>200000000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200000000</v>
      </c>
      <c r="T39" s="10">
        <v>200000000</v>
      </c>
      <c r="U39" s="10">
        <v>200000000</v>
      </c>
      <c r="V39" s="9">
        <v>100</v>
      </c>
      <c r="W39" s="9">
        <v>94.33</v>
      </c>
      <c r="X39" s="9">
        <v>0</v>
      </c>
      <c r="Y39" s="9">
        <v>0</v>
      </c>
      <c r="Z39" s="10">
        <v>188668840.38</v>
      </c>
      <c r="AA39" s="9">
        <v>9.89</v>
      </c>
      <c r="AB39" s="9" t="s">
        <v>569</v>
      </c>
    </row>
    <row r="40" spans="1:28" x14ac:dyDescent="0.2">
      <c r="A40" s="21"/>
      <c r="B40" s="9" t="s">
        <v>49</v>
      </c>
      <c r="C40" s="9">
        <v>8.9499999999999993</v>
      </c>
      <c r="D40" s="9" t="s">
        <v>595</v>
      </c>
      <c r="E40" s="8">
        <v>44089</v>
      </c>
      <c r="F40" s="9" t="s">
        <v>739</v>
      </c>
      <c r="G40" s="9" t="s">
        <v>45</v>
      </c>
      <c r="H40" s="9" t="s">
        <v>46</v>
      </c>
      <c r="I40" s="9" t="s">
        <v>83</v>
      </c>
      <c r="J40" s="9">
        <v>8.9499999999999993</v>
      </c>
      <c r="K40" s="10">
        <v>300000000</v>
      </c>
      <c r="L40" s="10">
        <v>300000000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300000000</v>
      </c>
      <c r="T40" s="10">
        <v>300000000</v>
      </c>
      <c r="U40" s="10">
        <v>300000000</v>
      </c>
      <c r="V40" s="9">
        <v>100</v>
      </c>
      <c r="W40" s="9">
        <v>94.43</v>
      </c>
      <c r="X40" s="9">
        <v>0</v>
      </c>
      <c r="Y40" s="9">
        <v>0</v>
      </c>
      <c r="Z40" s="10">
        <v>283289372.85000002</v>
      </c>
      <c r="AA40" s="9">
        <v>9.8800000000000008</v>
      </c>
      <c r="AB40" s="9" t="s">
        <v>569</v>
      </c>
    </row>
    <row r="41" spans="1:28" x14ac:dyDescent="0.2">
      <c r="A41" s="21"/>
      <c r="B41" s="9" t="s">
        <v>49</v>
      </c>
      <c r="C41" s="97">
        <v>8.8999999999999996E-2</v>
      </c>
      <c r="D41" s="9" t="s">
        <v>585</v>
      </c>
      <c r="E41" s="8">
        <v>44061</v>
      </c>
      <c r="F41" s="9" t="s">
        <v>740</v>
      </c>
      <c r="G41" s="9" t="s">
        <v>45</v>
      </c>
      <c r="H41" s="9" t="s">
        <v>46</v>
      </c>
      <c r="I41" s="9" t="s">
        <v>75</v>
      </c>
      <c r="J41" s="9">
        <v>8.9</v>
      </c>
      <c r="K41" s="10">
        <v>750000000</v>
      </c>
      <c r="L41" s="10">
        <v>749686000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750000000</v>
      </c>
      <c r="T41" s="10">
        <v>749686000</v>
      </c>
      <c r="U41" s="10">
        <v>749686000</v>
      </c>
      <c r="V41" s="9">
        <v>99.96</v>
      </c>
      <c r="W41" s="9">
        <v>94.22</v>
      </c>
      <c r="X41" s="9">
        <v>0</v>
      </c>
      <c r="Y41" s="9">
        <v>0</v>
      </c>
      <c r="Z41" s="10">
        <v>706665320.75999999</v>
      </c>
      <c r="AA41" s="9">
        <v>9.8699999999999992</v>
      </c>
      <c r="AB41" s="9" t="s">
        <v>569</v>
      </c>
    </row>
    <row r="42" spans="1:28" x14ac:dyDescent="0.2">
      <c r="A42" s="21"/>
      <c r="B42" s="9" t="s">
        <v>49</v>
      </c>
      <c r="C42" s="9">
        <v>8.8800000000000008</v>
      </c>
      <c r="D42" s="9" t="s">
        <v>595</v>
      </c>
      <c r="E42" s="8">
        <v>44117</v>
      </c>
      <c r="F42" s="9" t="s">
        <v>741</v>
      </c>
      <c r="G42" s="9" t="s">
        <v>45</v>
      </c>
      <c r="H42" s="9" t="s">
        <v>46</v>
      </c>
      <c r="I42" s="9" t="s">
        <v>83</v>
      </c>
      <c r="J42" s="9">
        <v>8.8800000000000008</v>
      </c>
      <c r="K42" s="10">
        <v>100000000</v>
      </c>
      <c r="L42" s="10">
        <v>100000000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100000000</v>
      </c>
      <c r="T42" s="10">
        <v>100000000</v>
      </c>
      <c r="U42" s="10">
        <v>100000000</v>
      </c>
      <c r="V42" s="9">
        <v>100</v>
      </c>
      <c r="W42" s="9">
        <v>93.94</v>
      </c>
      <c r="X42" s="9">
        <v>0</v>
      </c>
      <c r="Y42" s="9">
        <v>0</v>
      </c>
      <c r="Z42" s="10">
        <v>93938443.680000007</v>
      </c>
      <c r="AA42" s="9">
        <v>9.8800000000000008</v>
      </c>
      <c r="AB42" s="9" t="s">
        <v>569</v>
      </c>
    </row>
    <row r="43" spans="1:28" x14ac:dyDescent="0.2">
      <c r="A43" s="21"/>
      <c r="B43" s="9" t="s">
        <v>49</v>
      </c>
      <c r="C43" s="9">
        <v>1312</v>
      </c>
      <c r="D43" s="9" t="s">
        <v>80</v>
      </c>
      <c r="E43" s="8">
        <v>43243</v>
      </c>
      <c r="F43" s="9" t="s">
        <v>742</v>
      </c>
      <c r="G43" s="9" t="s">
        <v>45</v>
      </c>
      <c r="H43" s="9" t="s">
        <v>46</v>
      </c>
      <c r="I43" s="9" t="s">
        <v>81</v>
      </c>
      <c r="J43" s="9">
        <v>9.9</v>
      </c>
      <c r="K43" s="10">
        <v>250000000</v>
      </c>
      <c r="L43" s="10">
        <v>250000000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250000000</v>
      </c>
      <c r="T43" s="10">
        <v>250000000</v>
      </c>
      <c r="U43" s="10">
        <v>250000000</v>
      </c>
      <c r="V43" s="9">
        <v>100</v>
      </c>
      <c r="W43" s="9">
        <v>100.14</v>
      </c>
      <c r="X43" s="9">
        <v>0</v>
      </c>
      <c r="Y43" s="9">
        <v>0</v>
      </c>
      <c r="Z43" s="10">
        <v>250340355.86000001</v>
      </c>
      <c r="AA43" s="9">
        <v>9.85</v>
      </c>
      <c r="AB43" s="9" t="s">
        <v>569</v>
      </c>
    </row>
    <row r="44" spans="1:28" x14ac:dyDescent="0.2">
      <c r="A44" s="21"/>
      <c r="B44" s="9" t="s">
        <v>49</v>
      </c>
      <c r="C44" s="9">
        <v>1312</v>
      </c>
      <c r="D44" s="9" t="s">
        <v>79</v>
      </c>
      <c r="E44" s="8">
        <v>41625</v>
      </c>
      <c r="F44" s="9" t="s">
        <v>743</v>
      </c>
      <c r="G44" s="9" t="s">
        <v>45</v>
      </c>
      <c r="H44" s="9" t="s">
        <v>46</v>
      </c>
      <c r="I44" s="9" t="s">
        <v>75</v>
      </c>
      <c r="J44" s="9">
        <v>9.9</v>
      </c>
      <c r="K44" s="10">
        <v>100000000</v>
      </c>
      <c r="L44" s="10">
        <v>100000000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100000000</v>
      </c>
      <c r="T44" s="10">
        <v>100000000</v>
      </c>
      <c r="U44" s="10">
        <v>100000000</v>
      </c>
      <c r="V44" s="9">
        <v>100</v>
      </c>
      <c r="W44" s="9">
        <v>99.71</v>
      </c>
      <c r="X44" s="9">
        <v>0</v>
      </c>
      <c r="Y44" s="9">
        <v>0</v>
      </c>
      <c r="Z44" s="10">
        <v>99713941.120000005</v>
      </c>
      <c r="AA44" s="9">
        <v>9.9700000000000006</v>
      </c>
      <c r="AB44" s="9" t="s">
        <v>569</v>
      </c>
    </row>
    <row r="45" spans="1:28" x14ac:dyDescent="0.2">
      <c r="A45" s="21"/>
      <c r="B45" s="9" t="s">
        <v>49</v>
      </c>
      <c r="C45" s="9">
        <v>1312</v>
      </c>
      <c r="D45" s="9" t="s">
        <v>78</v>
      </c>
      <c r="E45" s="8">
        <v>43347</v>
      </c>
      <c r="F45" s="9" t="s">
        <v>744</v>
      </c>
      <c r="G45" s="9" t="s">
        <v>45</v>
      </c>
      <c r="H45" s="9" t="s">
        <v>46</v>
      </c>
      <c r="I45" s="9" t="s">
        <v>75</v>
      </c>
      <c r="J45" s="9">
        <v>11.25</v>
      </c>
      <c r="K45" s="10">
        <v>100000000</v>
      </c>
      <c r="L45" s="10">
        <v>100000000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100000000</v>
      </c>
      <c r="T45" s="10">
        <v>100000000</v>
      </c>
      <c r="U45" s="10">
        <v>100000000</v>
      </c>
      <c r="V45" s="9">
        <v>100</v>
      </c>
      <c r="W45" s="9">
        <v>106.85</v>
      </c>
      <c r="X45" s="9">
        <v>0</v>
      </c>
      <c r="Y45" s="9">
        <v>0</v>
      </c>
      <c r="Z45" s="10">
        <v>106849547.93000001</v>
      </c>
      <c r="AA45" s="9">
        <v>9.85</v>
      </c>
      <c r="AB45" s="9" t="s">
        <v>569</v>
      </c>
    </row>
    <row r="46" spans="1:28" x14ac:dyDescent="0.2">
      <c r="A46" s="21"/>
      <c r="B46" s="9" t="s">
        <v>49</v>
      </c>
      <c r="C46" s="9">
        <v>1312</v>
      </c>
      <c r="D46" s="9" t="s">
        <v>77</v>
      </c>
      <c r="E46" s="8">
        <v>41332</v>
      </c>
      <c r="F46" s="9" t="s">
        <v>745</v>
      </c>
      <c r="G46" s="9" t="s">
        <v>45</v>
      </c>
      <c r="H46" s="9" t="s">
        <v>46</v>
      </c>
      <c r="I46" s="9" t="s">
        <v>75</v>
      </c>
      <c r="J46" s="9">
        <v>9.5</v>
      </c>
      <c r="K46" s="10">
        <v>100000000</v>
      </c>
      <c r="L46" s="10">
        <v>99450000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100000000</v>
      </c>
      <c r="T46" s="10">
        <v>99450000</v>
      </c>
      <c r="U46" s="10">
        <v>99450000</v>
      </c>
      <c r="V46" s="9">
        <v>99.45</v>
      </c>
      <c r="W46" s="9">
        <v>99.24</v>
      </c>
      <c r="X46" s="9">
        <v>0</v>
      </c>
      <c r="Y46" s="9">
        <v>0</v>
      </c>
      <c r="Z46" s="10">
        <v>99240143.400000006</v>
      </c>
      <c r="AA46" s="9">
        <v>9.93</v>
      </c>
      <c r="AB46" s="9" t="s">
        <v>569</v>
      </c>
    </row>
    <row r="47" spans="1:28" x14ac:dyDescent="0.2">
      <c r="A47" s="21"/>
      <c r="B47" s="9" t="s">
        <v>49</v>
      </c>
      <c r="C47" s="9">
        <v>1312</v>
      </c>
      <c r="D47" s="9" t="s">
        <v>94</v>
      </c>
      <c r="E47" s="8">
        <v>42871</v>
      </c>
      <c r="F47" s="9" t="s">
        <v>746</v>
      </c>
      <c r="G47" s="9" t="s">
        <v>45</v>
      </c>
      <c r="H47" s="9" t="s">
        <v>46</v>
      </c>
      <c r="I47" s="9" t="s">
        <v>75</v>
      </c>
      <c r="J47" s="9">
        <v>10.35</v>
      </c>
      <c r="K47" s="10">
        <v>150000000</v>
      </c>
      <c r="L47" s="10">
        <v>150000000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150000000</v>
      </c>
      <c r="T47" s="10">
        <v>150000000</v>
      </c>
      <c r="U47" s="10">
        <v>150000000</v>
      </c>
      <c r="V47" s="9">
        <v>100</v>
      </c>
      <c r="W47" s="9">
        <v>101.9</v>
      </c>
      <c r="X47" s="9">
        <v>0</v>
      </c>
      <c r="Y47" s="9">
        <v>0</v>
      </c>
      <c r="Z47" s="10">
        <v>152854104.08000001</v>
      </c>
      <c r="AA47" s="9">
        <v>9.89</v>
      </c>
      <c r="AB47" s="9" t="s">
        <v>569</v>
      </c>
    </row>
    <row r="48" spans="1:28" x14ac:dyDescent="0.2">
      <c r="A48" s="21"/>
      <c r="B48" s="9" t="s">
        <v>49</v>
      </c>
      <c r="C48" s="9">
        <v>1312</v>
      </c>
      <c r="D48" s="9" t="s">
        <v>93</v>
      </c>
      <c r="E48" s="8">
        <v>41260</v>
      </c>
      <c r="F48" s="9" t="s">
        <v>747</v>
      </c>
      <c r="G48" s="9" t="s">
        <v>45</v>
      </c>
      <c r="H48" s="9" t="s">
        <v>46</v>
      </c>
      <c r="I48" s="9" t="s">
        <v>75</v>
      </c>
      <c r="J48" s="9">
        <v>9.32</v>
      </c>
      <c r="K48" s="10">
        <v>100000000</v>
      </c>
      <c r="L48" s="10">
        <v>100000000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100000000</v>
      </c>
      <c r="T48" s="10">
        <v>100000000</v>
      </c>
      <c r="U48" s="10">
        <v>100000000</v>
      </c>
      <c r="V48" s="9">
        <v>100</v>
      </c>
      <c r="W48" s="9">
        <v>99.08</v>
      </c>
      <c r="X48" s="9">
        <v>0</v>
      </c>
      <c r="Y48" s="9">
        <v>0</v>
      </c>
      <c r="Z48" s="10">
        <v>99078101.370000005</v>
      </c>
      <c r="AA48" s="9">
        <v>9.92</v>
      </c>
      <c r="AB48" s="9" t="s">
        <v>569</v>
      </c>
    </row>
    <row r="49" spans="1:28" x14ac:dyDescent="0.2">
      <c r="A49" s="21"/>
      <c r="B49" s="9" t="s">
        <v>49</v>
      </c>
      <c r="C49" s="9">
        <v>1312</v>
      </c>
      <c r="D49" s="9" t="s">
        <v>76</v>
      </c>
      <c r="E49" s="8">
        <v>41058</v>
      </c>
      <c r="F49" s="9" t="s">
        <v>748</v>
      </c>
      <c r="G49" s="9" t="s">
        <v>45</v>
      </c>
      <c r="H49" s="9" t="s">
        <v>46</v>
      </c>
      <c r="I49" s="9" t="s">
        <v>75</v>
      </c>
      <c r="J49" s="9">
        <v>10.25</v>
      </c>
      <c r="K49" s="10">
        <v>250000000</v>
      </c>
      <c r="L49" s="10">
        <v>250000000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250000000</v>
      </c>
      <c r="T49" s="10">
        <v>250000000</v>
      </c>
      <c r="U49" s="10">
        <v>250000000</v>
      </c>
      <c r="V49" s="9">
        <v>100</v>
      </c>
      <c r="W49" s="9">
        <v>100.19</v>
      </c>
      <c r="X49" s="9">
        <v>0</v>
      </c>
      <c r="Y49" s="9">
        <v>0</v>
      </c>
      <c r="Z49" s="10">
        <v>250483185.55000001</v>
      </c>
      <c r="AA49" s="9">
        <v>9.9</v>
      </c>
      <c r="AB49" s="9" t="s">
        <v>569</v>
      </c>
    </row>
    <row r="50" spans="1:28" x14ac:dyDescent="0.2">
      <c r="A50" s="21" t="s">
        <v>749</v>
      </c>
      <c r="B50" s="9" t="s">
        <v>49</v>
      </c>
      <c r="C50" s="9">
        <v>1314</v>
      </c>
      <c r="D50" s="9" t="s">
        <v>206</v>
      </c>
      <c r="E50" s="8">
        <v>41051</v>
      </c>
      <c r="F50" s="9" t="s">
        <v>750</v>
      </c>
      <c r="G50" s="9" t="s">
        <v>45</v>
      </c>
      <c r="H50" s="9" t="s">
        <v>46</v>
      </c>
      <c r="I50" s="9" t="s">
        <v>751</v>
      </c>
      <c r="J50" s="9">
        <v>10</v>
      </c>
      <c r="K50" s="10">
        <v>100000000</v>
      </c>
      <c r="L50" s="10">
        <v>100000000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100000000</v>
      </c>
      <c r="T50" s="10">
        <v>100000000</v>
      </c>
      <c r="U50" s="10">
        <v>100000000</v>
      </c>
      <c r="V50" s="9">
        <v>100</v>
      </c>
      <c r="W50" s="9">
        <v>100.3</v>
      </c>
      <c r="X50" s="9">
        <v>0</v>
      </c>
      <c r="Y50" s="9">
        <v>0</v>
      </c>
      <c r="Z50" s="10">
        <v>100303756.34999999</v>
      </c>
      <c r="AA50" s="9">
        <v>9.5</v>
      </c>
      <c r="AB50" s="9" t="s">
        <v>571</v>
      </c>
    </row>
    <row r="51" spans="1:28" x14ac:dyDescent="0.2">
      <c r="A51" s="21"/>
      <c r="B51" s="9" t="s">
        <v>49</v>
      </c>
      <c r="C51" s="9">
        <v>1314</v>
      </c>
      <c r="D51" s="9" t="s">
        <v>208</v>
      </c>
      <c r="E51" s="8">
        <v>43627</v>
      </c>
      <c r="F51" s="9" t="s">
        <v>752</v>
      </c>
      <c r="G51" s="9" t="s">
        <v>45</v>
      </c>
      <c r="H51" s="9" t="s">
        <v>46</v>
      </c>
      <c r="I51" s="9" t="s">
        <v>181</v>
      </c>
      <c r="J51" s="9">
        <v>8.6</v>
      </c>
      <c r="K51" s="10">
        <v>100000000</v>
      </c>
      <c r="L51" s="10">
        <v>100000000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100000000</v>
      </c>
      <c r="T51" s="10">
        <v>100000000</v>
      </c>
      <c r="U51" s="10">
        <v>100000000</v>
      </c>
      <c r="V51" s="9">
        <v>100</v>
      </c>
      <c r="W51" s="9">
        <v>96.68</v>
      </c>
      <c r="X51" s="9">
        <v>0</v>
      </c>
      <c r="Y51" s="9">
        <v>0</v>
      </c>
      <c r="Z51" s="10">
        <v>96681604.209999993</v>
      </c>
      <c r="AA51" s="9">
        <v>9.4</v>
      </c>
      <c r="AB51" s="9" t="s">
        <v>569</v>
      </c>
    </row>
    <row r="52" spans="1:28" x14ac:dyDescent="0.2">
      <c r="A52" s="21"/>
      <c r="B52" s="9" t="s">
        <v>49</v>
      </c>
      <c r="C52" s="9">
        <v>1314</v>
      </c>
      <c r="D52" s="9" t="s">
        <v>205</v>
      </c>
      <c r="E52" s="8">
        <v>41495</v>
      </c>
      <c r="G52" s="9" t="s">
        <v>45</v>
      </c>
      <c r="H52" s="9" t="s">
        <v>46</v>
      </c>
      <c r="I52" s="9" t="s">
        <v>751</v>
      </c>
      <c r="J52" s="9">
        <v>10.75</v>
      </c>
      <c r="K52" s="10">
        <v>50000000</v>
      </c>
      <c r="L52" s="10">
        <v>50000000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50000000</v>
      </c>
      <c r="T52" s="10">
        <v>50000000</v>
      </c>
      <c r="U52" s="10">
        <v>50000000</v>
      </c>
      <c r="V52" s="9">
        <v>100</v>
      </c>
      <c r="W52" s="9">
        <v>91.36</v>
      </c>
      <c r="X52" s="9">
        <v>0</v>
      </c>
      <c r="Y52" s="9">
        <v>0</v>
      </c>
      <c r="Z52" s="10">
        <v>45677772.350000001</v>
      </c>
      <c r="AA52" s="9">
        <v>9.61</v>
      </c>
      <c r="AB52" s="9" t="s">
        <v>571</v>
      </c>
    </row>
    <row r="53" spans="1:28" x14ac:dyDescent="0.2">
      <c r="A53" s="21"/>
      <c r="B53" s="9" t="s">
        <v>49</v>
      </c>
      <c r="C53" s="9">
        <v>1314</v>
      </c>
      <c r="D53" s="9" t="s">
        <v>204</v>
      </c>
      <c r="E53" s="8">
        <v>41624</v>
      </c>
      <c r="F53" s="9" t="s">
        <v>753</v>
      </c>
      <c r="G53" s="9" t="s">
        <v>45</v>
      </c>
      <c r="H53" s="9" t="s">
        <v>46</v>
      </c>
      <c r="I53" s="9" t="s">
        <v>751</v>
      </c>
      <c r="J53" s="9">
        <v>10</v>
      </c>
      <c r="K53" s="10">
        <v>100000000</v>
      </c>
      <c r="L53" s="10">
        <v>100000000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100000000</v>
      </c>
      <c r="T53" s="10">
        <v>100000000</v>
      </c>
      <c r="U53" s="10">
        <v>100000000</v>
      </c>
      <c r="V53" s="9">
        <v>100</v>
      </c>
      <c r="W53" s="9">
        <v>100.68</v>
      </c>
      <c r="X53" s="9">
        <v>0</v>
      </c>
      <c r="Y53" s="9">
        <v>0</v>
      </c>
      <c r="Z53" s="10">
        <v>100682488.38</v>
      </c>
      <c r="AA53" s="9">
        <v>9.61</v>
      </c>
      <c r="AB53" s="9" t="s">
        <v>571</v>
      </c>
    </row>
    <row r="54" spans="1:28" x14ac:dyDescent="0.2">
      <c r="A54" s="21"/>
      <c r="B54" s="9" t="s">
        <v>49</v>
      </c>
      <c r="C54" s="9">
        <v>1314</v>
      </c>
      <c r="D54" s="9" t="s">
        <v>521</v>
      </c>
      <c r="E54" s="8">
        <v>43737</v>
      </c>
      <c r="F54" s="9" t="s">
        <v>754</v>
      </c>
      <c r="G54" s="9" t="s">
        <v>45</v>
      </c>
      <c r="H54" s="9" t="s">
        <v>46</v>
      </c>
      <c r="I54" s="9" t="s">
        <v>751</v>
      </c>
      <c r="J54" s="9">
        <v>8.9</v>
      </c>
      <c r="K54" s="10">
        <v>100000000</v>
      </c>
      <c r="L54" s="10">
        <v>100000000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  <c r="R54" s="10">
        <v>0</v>
      </c>
      <c r="S54" s="10">
        <v>100000000</v>
      </c>
      <c r="T54" s="10">
        <v>100000000</v>
      </c>
      <c r="U54" s="10">
        <v>100000000</v>
      </c>
      <c r="V54" s="9">
        <v>100</v>
      </c>
      <c r="W54" s="9">
        <v>96.19</v>
      </c>
      <c r="X54" s="9">
        <v>0</v>
      </c>
      <c r="Y54" s="9">
        <v>0</v>
      </c>
      <c r="Z54" s="10">
        <v>96189917.420000002</v>
      </c>
      <c r="AA54" s="9">
        <v>9.57</v>
      </c>
      <c r="AB54" s="9" t="s">
        <v>569</v>
      </c>
    </row>
    <row r="55" spans="1:28" x14ac:dyDescent="0.2">
      <c r="A55" s="21"/>
      <c r="B55" s="9" t="s">
        <v>49</v>
      </c>
      <c r="C55" s="9">
        <v>1314</v>
      </c>
      <c r="D55" s="9" t="s">
        <v>202</v>
      </c>
      <c r="E55" s="8">
        <v>41895</v>
      </c>
      <c r="F55" s="9" t="s">
        <v>203</v>
      </c>
      <c r="G55" s="9" t="s">
        <v>45</v>
      </c>
      <c r="H55" s="9" t="s">
        <v>46</v>
      </c>
      <c r="I55" s="9" t="s">
        <v>181</v>
      </c>
      <c r="J55" s="9">
        <v>10.45</v>
      </c>
      <c r="K55" s="10">
        <v>5000000</v>
      </c>
      <c r="L55" s="10">
        <v>5000000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5000000</v>
      </c>
      <c r="T55" s="10">
        <v>5000000</v>
      </c>
      <c r="U55" s="10">
        <v>5000000</v>
      </c>
      <c r="V55" s="9">
        <v>100</v>
      </c>
      <c r="W55" s="9">
        <v>102.15</v>
      </c>
      <c r="X55" s="9">
        <v>0</v>
      </c>
      <c r="Y55" s="9">
        <v>0</v>
      </c>
      <c r="Z55" s="10">
        <v>5107414.4400000004</v>
      </c>
      <c r="AA55" s="9">
        <v>9.61</v>
      </c>
      <c r="AB55" s="9" t="s">
        <v>569</v>
      </c>
    </row>
    <row r="56" spans="1:28" x14ac:dyDescent="0.2">
      <c r="A56" s="21"/>
      <c r="B56" s="9" t="s">
        <v>49</v>
      </c>
      <c r="C56" s="9">
        <v>1314</v>
      </c>
      <c r="D56" s="9" t="s">
        <v>200</v>
      </c>
      <c r="E56" s="8">
        <v>42260</v>
      </c>
      <c r="F56" s="9" t="s">
        <v>201</v>
      </c>
      <c r="G56" s="9" t="s">
        <v>45</v>
      </c>
      <c r="H56" s="9" t="s">
        <v>46</v>
      </c>
      <c r="I56" s="9" t="s">
        <v>181</v>
      </c>
      <c r="J56" s="9">
        <v>10.45</v>
      </c>
      <c r="K56" s="10">
        <v>5000000</v>
      </c>
      <c r="L56" s="10">
        <v>5000000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5000000</v>
      </c>
      <c r="T56" s="10">
        <v>5000000</v>
      </c>
      <c r="U56" s="10">
        <v>5000000</v>
      </c>
      <c r="V56" s="9">
        <v>100</v>
      </c>
      <c r="W56" s="9">
        <v>102.7</v>
      </c>
      <c r="X56" s="9">
        <v>0</v>
      </c>
      <c r="Y56" s="9">
        <v>0</v>
      </c>
      <c r="Z56" s="10">
        <v>5134780.2</v>
      </c>
      <c r="AA56" s="9">
        <v>9.6199999999999992</v>
      </c>
      <c r="AB56" s="9" t="s">
        <v>569</v>
      </c>
    </row>
    <row r="57" spans="1:28" x14ac:dyDescent="0.2">
      <c r="A57" s="21"/>
      <c r="B57" s="9" t="s">
        <v>49</v>
      </c>
      <c r="C57" s="9">
        <v>1314</v>
      </c>
      <c r="D57" s="9" t="s">
        <v>198</v>
      </c>
      <c r="E57" s="8">
        <v>42626</v>
      </c>
      <c r="F57" s="9" t="s">
        <v>199</v>
      </c>
      <c r="G57" s="9" t="s">
        <v>45</v>
      </c>
      <c r="H57" s="9" t="s">
        <v>46</v>
      </c>
      <c r="I57" s="9" t="s">
        <v>181</v>
      </c>
      <c r="J57" s="9">
        <v>10.45</v>
      </c>
      <c r="K57" s="10">
        <v>5000000</v>
      </c>
      <c r="L57" s="10">
        <v>5000000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5000000</v>
      </c>
      <c r="T57" s="10">
        <v>5000000</v>
      </c>
      <c r="U57" s="10">
        <v>5000000</v>
      </c>
      <c r="V57" s="9">
        <v>100</v>
      </c>
      <c r="W57" s="9">
        <v>103.22</v>
      </c>
      <c r="X57" s="9">
        <v>0</v>
      </c>
      <c r="Y57" s="9">
        <v>0</v>
      </c>
      <c r="Z57" s="10">
        <v>5160861.5999999996</v>
      </c>
      <c r="AA57" s="9">
        <v>9.6199999999999992</v>
      </c>
      <c r="AB57" s="9" t="s">
        <v>569</v>
      </c>
    </row>
    <row r="58" spans="1:28" x14ac:dyDescent="0.2">
      <c r="A58" s="21"/>
      <c r="B58" s="9" t="s">
        <v>49</v>
      </c>
      <c r="C58" s="9">
        <v>1314</v>
      </c>
      <c r="D58" s="9" t="s">
        <v>195</v>
      </c>
      <c r="E58" s="8">
        <v>40799</v>
      </c>
      <c r="F58" s="9" t="s">
        <v>196</v>
      </c>
      <c r="G58" s="9" t="s">
        <v>45</v>
      </c>
      <c r="H58" s="9" t="s">
        <v>197</v>
      </c>
      <c r="I58" s="9" t="s">
        <v>181</v>
      </c>
      <c r="J58" s="9">
        <v>10.45</v>
      </c>
      <c r="K58" s="10">
        <v>5000000</v>
      </c>
      <c r="L58" s="10">
        <v>5000000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5000000</v>
      </c>
      <c r="T58" s="10">
        <v>5000000</v>
      </c>
      <c r="U58" s="10">
        <v>5000000</v>
      </c>
      <c r="V58" s="9">
        <v>100</v>
      </c>
      <c r="W58" s="9">
        <v>100.06</v>
      </c>
      <c r="X58" s="9">
        <v>0</v>
      </c>
      <c r="Y58" s="9">
        <v>0</v>
      </c>
      <c r="Z58" s="10">
        <v>5002963.4800000004</v>
      </c>
      <c r="AA58" s="9">
        <v>9.44</v>
      </c>
      <c r="AB58" s="9" t="s">
        <v>569</v>
      </c>
    </row>
    <row r="59" spans="1:28" x14ac:dyDescent="0.2">
      <c r="A59" s="21"/>
      <c r="B59" s="9" t="s">
        <v>49</v>
      </c>
      <c r="C59" s="9">
        <v>1314</v>
      </c>
      <c r="D59" s="9" t="s">
        <v>193</v>
      </c>
      <c r="E59" s="8">
        <v>41165</v>
      </c>
      <c r="F59" s="9" t="s">
        <v>194</v>
      </c>
      <c r="G59" s="9" t="s">
        <v>45</v>
      </c>
      <c r="H59" s="9" t="s">
        <v>46</v>
      </c>
      <c r="I59" s="9" t="s">
        <v>181</v>
      </c>
      <c r="J59" s="9">
        <v>10.45</v>
      </c>
      <c r="K59" s="10">
        <v>5000000</v>
      </c>
      <c r="L59" s="10">
        <v>5000000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5000000</v>
      </c>
      <c r="T59" s="10">
        <v>5000000</v>
      </c>
      <c r="U59" s="10">
        <v>5000000</v>
      </c>
      <c r="V59" s="9">
        <v>100</v>
      </c>
      <c r="W59" s="9">
        <v>100.95</v>
      </c>
      <c r="X59" s="9">
        <v>0</v>
      </c>
      <c r="Y59" s="9">
        <v>0</v>
      </c>
      <c r="Z59" s="10">
        <v>5047273.58</v>
      </c>
      <c r="AA59" s="9">
        <v>9.52</v>
      </c>
      <c r="AB59" s="9" t="s">
        <v>569</v>
      </c>
    </row>
    <row r="60" spans="1:28" x14ac:dyDescent="0.2">
      <c r="A60" s="21"/>
      <c r="B60" s="9" t="s">
        <v>49</v>
      </c>
      <c r="C60" s="9">
        <v>1314</v>
      </c>
      <c r="D60" s="9" t="s">
        <v>191</v>
      </c>
      <c r="E60" s="8">
        <v>41530</v>
      </c>
      <c r="F60" s="9" t="s">
        <v>192</v>
      </c>
      <c r="G60" s="9" t="s">
        <v>45</v>
      </c>
      <c r="H60" s="9" t="s">
        <v>46</v>
      </c>
      <c r="I60" s="9" t="s">
        <v>181</v>
      </c>
      <c r="J60" s="9">
        <v>10.45</v>
      </c>
      <c r="K60" s="10">
        <v>5000000</v>
      </c>
      <c r="L60" s="10">
        <v>5000000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5000000</v>
      </c>
      <c r="T60" s="10">
        <v>5000000</v>
      </c>
      <c r="U60" s="10">
        <v>5000000</v>
      </c>
      <c r="V60" s="9">
        <v>100</v>
      </c>
      <c r="W60" s="9">
        <v>101.51</v>
      </c>
      <c r="X60" s="9">
        <v>0</v>
      </c>
      <c r="Y60" s="9">
        <v>0</v>
      </c>
      <c r="Z60" s="10">
        <v>5075714.82</v>
      </c>
      <c r="AA60" s="9">
        <v>9.61</v>
      </c>
      <c r="AB60" s="9" t="s">
        <v>569</v>
      </c>
    </row>
    <row r="61" spans="1:28" x14ac:dyDescent="0.2">
      <c r="A61" s="21"/>
      <c r="B61" s="9" t="s">
        <v>49</v>
      </c>
      <c r="C61" s="9">
        <v>1314</v>
      </c>
      <c r="D61" s="9" t="s">
        <v>189</v>
      </c>
      <c r="E61" s="8">
        <v>40845</v>
      </c>
      <c r="F61" s="9" t="s">
        <v>190</v>
      </c>
      <c r="G61" s="9" t="s">
        <v>45</v>
      </c>
      <c r="H61" s="9" t="s">
        <v>46</v>
      </c>
      <c r="I61" s="9" t="s">
        <v>181</v>
      </c>
      <c r="J61" s="9">
        <v>7.63</v>
      </c>
      <c r="K61" s="10">
        <v>50000000</v>
      </c>
      <c r="L61" s="10">
        <v>48980600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50000000</v>
      </c>
      <c r="T61" s="10">
        <v>48980600</v>
      </c>
      <c r="U61" s="10">
        <v>48980600</v>
      </c>
      <c r="V61" s="9">
        <v>97.96</v>
      </c>
      <c r="W61" s="9">
        <v>99.5</v>
      </c>
      <c r="X61" s="9">
        <v>0</v>
      </c>
      <c r="Y61" s="9">
        <v>0</v>
      </c>
      <c r="Z61" s="10">
        <v>49747953.439999998</v>
      </c>
      <c r="AA61" s="9">
        <v>9.35</v>
      </c>
      <c r="AB61" s="9" t="s">
        <v>569</v>
      </c>
    </row>
    <row r="62" spans="1:28" x14ac:dyDescent="0.2">
      <c r="A62" s="21"/>
      <c r="B62" s="9" t="s">
        <v>49</v>
      </c>
      <c r="C62" s="9">
        <v>1314</v>
      </c>
      <c r="D62" s="9" t="s">
        <v>187</v>
      </c>
      <c r="E62" s="8">
        <v>40784</v>
      </c>
      <c r="F62" s="9" t="s">
        <v>188</v>
      </c>
      <c r="G62" s="9" t="s">
        <v>45</v>
      </c>
      <c r="H62" s="9" t="s">
        <v>46</v>
      </c>
      <c r="I62" s="9" t="s">
        <v>181</v>
      </c>
      <c r="J62" s="9">
        <v>8</v>
      </c>
      <c r="K62" s="10">
        <v>50000000</v>
      </c>
      <c r="L62" s="10">
        <v>49813350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50000000</v>
      </c>
      <c r="T62" s="10">
        <v>49813350</v>
      </c>
      <c r="U62" s="10">
        <v>49813350</v>
      </c>
      <c r="V62" s="9">
        <v>99.63</v>
      </c>
      <c r="W62" s="9">
        <v>99.77</v>
      </c>
      <c r="X62" s="9">
        <v>0</v>
      </c>
      <c r="Y62" s="9">
        <v>0</v>
      </c>
      <c r="Z62" s="10">
        <v>49883646.210000001</v>
      </c>
      <c r="AA62" s="9">
        <v>9.2799999999999994</v>
      </c>
      <c r="AB62" s="9" t="s">
        <v>569</v>
      </c>
    </row>
    <row r="63" spans="1:28" x14ac:dyDescent="0.2">
      <c r="A63" s="21"/>
      <c r="B63" s="9" t="s">
        <v>49</v>
      </c>
      <c r="C63" s="9">
        <v>1314</v>
      </c>
      <c r="D63" s="9" t="s">
        <v>185</v>
      </c>
      <c r="E63" s="8">
        <v>42893</v>
      </c>
      <c r="F63" s="9" t="s">
        <v>186</v>
      </c>
      <c r="G63" s="9" t="s">
        <v>45</v>
      </c>
      <c r="H63" s="9" t="s">
        <v>46</v>
      </c>
      <c r="I63" s="9" t="s">
        <v>181</v>
      </c>
      <c r="J63" s="9">
        <v>9.81</v>
      </c>
      <c r="K63" s="10">
        <v>300000000</v>
      </c>
      <c r="L63" s="10">
        <v>299625000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300000000</v>
      </c>
      <c r="T63" s="10">
        <v>299625000</v>
      </c>
      <c r="U63" s="10">
        <v>299625000</v>
      </c>
      <c r="V63" s="9">
        <v>99.88</v>
      </c>
      <c r="W63" s="9">
        <v>102.46</v>
      </c>
      <c r="X63" s="9">
        <v>0</v>
      </c>
      <c r="Y63" s="9">
        <v>0</v>
      </c>
      <c r="Z63" s="10">
        <v>307392475.31999999</v>
      </c>
      <c r="AA63" s="9">
        <v>9.4600000000000009</v>
      </c>
      <c r="AB63" s="9" t="s">
        <v>569</v>
      </c>
    </row>
    <row r="64" spans="1:28" x14ac:dyDescent="0.2">
      <c r="A64" s="21"/>
      <c r="B64" s="9" t="s">
        <v>49</v>
      </c>
      <c r="C64" s="9">
        <v>1314</v>
      </c>
      <c r="D64" s="9" t="s">
        <v>184</v>
      </c>
      <c r="E64" s="8">
        <v>43243</v>
      </c>
      <c r="F64" s="9" t="s">
        <v>755</v>
      </c>
      <c r="G64" s="9" t="s">
        <v>45</v>
      </c>
      <c r="H64" s="9" t="s">
        <v>46</v>
      </c>
      <c r="I64" s="9" t="s">
        <v>181</v>
      </c>
      <c r="J64" s="9">
        <v>9.43</v>
      </c>
      <c r="K64" s="10">
        <v>150000000</v>
      </c>
      <c r="L64" s="10">
        <v>150000000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150000000</v>
      </c>
      <c r="T64" s="10">
        <v>150000000</v>
      </c>
      <c r="U64" s="10">
        <v>150000000</v>
      </c>
      <c r="V64" s="9">
        <v>100</v>
      </c>
      <c r="W64" s="9">
        <v>101.01</v>
      </c>
      <c r="X64" s="9">
        <v>0</v>
      </c>
      <c r="Y64" s="9">
        <v>0</v>
      </c>
      <c r="Z64" s="10">
        <v>151514255.83000001</v>
      </c>
      <c r="AA64" s="9">
        <v>9.43</v>
      </c>
      <c r="AB64" s="9" t="s">
        <v>569</v>
      </c>
    </row>
    <row r="65" spans="1:28" x14ac:dyDescent="0.2">
      <c r="A65" s="21"/>
      <c r="B65" s="9" t="s">
        <v>49</v>
      </c>
      <c r="C65" s="9">
        <v>1314</v>
      </c>
      <c r="D65" s="9" t="s">
        <v>183</v>
      </c>
      <c r="E65" s="8">
        <v>43354</v>
      </c>
      <c r="F65" s="9" t="s">
        <v>756</v>
      </c>
      <c r="G65" s="9" t="s">
        <v>45</v>
      </c>
      <c r="H65" s="9" t="s">
        <v>46</v>
      </c>
      <c r="I65" s="9" t="s">
        <v>181</v>
      </c>
      <c r="J65" s="9">
        <v>10.6</v>
      </c>
      <c r="K65" s="10">
        <v>200000000</v>
      </c>
      <c r="L65" s="10">
        <v>200000000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200000000</v>
      </c>
      <c r="T65" s="10">
        <v>200000000</v>
      </c>
      <c r="U65" s="10">
        <v>200000000</v>
      </c>
      <c r="V65" s="9">
        <v>100</v>
      </c>
      <c r="W65" s="9">
        <v>107.15</v>
      </c>
      <c r="X65" s="9">
        <v>0</v>
      </c>
      <c r="Y65" s="9">
        <v>0</v>
      </c>
      <c r="Z65" s="10">
        <v>214293180.94999999</v>
      </c>
      <c r="AA65" s="9">
        <v>9.42</v>
      </c>
      <c r="AB65" s="9" t="s">
        <v>569</v>
      </c>
    </row>
    <row r="66" spans="1:28" x14ac:dyDescent="0.2">
      <c r="A66" s="21"/>
      <c r="B66" s="9" t="s">
        <v>49</v>
      </c>
      <c r="C66" s="9">
        <v>1314</v>
      </c>
      <c r="D66" s="9" t="s">
        <v>182</v>
      </c>
      <c r="E66" s="8">
        <v>43460</v>
      </c>
      <c r="F66" s="9" t="s">
        <v>757</v>
      </c>
      <c r="G66" s="9" t="s">
        <v>45</v>
      </c>
      <c r="H66" s="9" t="s">
        <v>46</v>
      </c>
      <c r="I66" s="9" t="s">
        <v>181</v>
      </c>
      <c r="J66" s="9">
        <v>8.4499999999999993</v>
      </c>
      <c r="K66" s="10">
        <v>250000000</v>
      </c>
      <c r="L66" s="10">
        <v>252956037.59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250000000</v>
      </c>
      <c r="T66" s="10">
        <v>252956037.59</v>
      </c>
      <c r="U66" s="10">
        <v>252860850.68000001</v>
      </c>
      <c r="V66" s="9">
        <v>101.14</v>
      </c>
      <c r="W66" s="9">
        <v>95.95</v>
      </c>
      <c r="X66" s="9">
        <v>2956037.59</v>
      </c>
      <c r="Y66" s="9">
        <v>95186.91</v>
      </c>
      <c r="Z66" s="10">
        <v>239862501.06999999</v>
      </c>
      <c r="AA66" s="9">
        <v>9.41</v>
      </c>
      <c r="AB66" s="9" t="s">
        <v>569</v>
      </c>
    </row>
    <row r="67" spans="1:28" x14ac:dyDescent="0.2">
      <c r="A67" s="21"/>
      <c r="B67" s="9" t="s">
        <v>49</v>
      </c>
      <c r="C67" s="9">
        <v>1314</v>
      </c>
      <c r="D67" s="9" t="s">
        <v>180</v>
      </c>
      <c r="E67" s="8">
        <v>41756</v>
      </c>
      <c r="F67" s="9" t="s">
        <v>758</v>
      </c>
      <c r="G67" s="9" t="s">
        <v>45</v>
      </c>
      <c r="H67" s="9" t="s">
        <v>46</v>
      </c>
      <c r="I67" s="9" t="s">
        <v>181</v>
      </c>
      <c r="J67" s="9">
        <v>7.45</v>
      </c>
      <c r="K67" s="10">
        <v>150000000</v>
      </c>
      <c r="L67" s="10">
        <v>150000000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  <c r="R67" s="10">
        <v>0</v>
      </c>
      <c r="S67" s="10">
        <v>150000000</v>
      </c>
      <c r="T67" s="10">
        <v>150000000</v>
      </c>
      <c r="U67" s="10">
        <v>150000000</v>
      </c>
      <c r="V67" s="9">
        <v>100</v>
      </c>
      <c r="W67" s="9">
        <v>95.63</v>
      </c>
      <c r="X67" s="9">
        <v>0</v>
      </c>
      <c r="Y67" s="9">
        <v>0</v>
      </c>
      <c r="Z67" s="10">
        <v>143445566.44999999</v>
      </c>
      <c r="AA67" s="9">
        <v>9.44</v>
      </c>
      <c r="AB67" s="9" t="s">
        <v>569</v>
      </c>
    </row>
    <row r="68" spans="1:28" x14ac:dyDescent="0.2">
      <c r="A68" s="21"/>
      <c r="B68" s="9" t="s">
        <v>49</v>
      </c>
      <c r="C68" s="9">
        <v>1314</v>
      </c>
      <c r="D68" s="9" t="s">
        <v>175</v>
      </c>
      <c r="E68" s="8">
        <v>40801</v>
      </c>
      <c r="F68" s="9" t="s">
        <v>759</v>
      </c>
      <c r="G68" s="9" t="s">
        <v>45</v>
      </c>
      <c r="H68" s="9" t="s">
        <v>46</v>
      </c>
      <c r="I68" s="9" t="s">
        <v>170</v>
      </c>
      <c r="J68" s="9">
        <v>5.95</v>
      </c>
      <c r="K68" s="10">
        <v>20000000</v>
      </c>
      <c r="L68" s="10">
        <v>20000000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20000000</v>
      </c>
      <c r="T68" s="10">
        <v>20000000</v>
      </c>
      <c r="U68" s="10">
        <v>20000000</v>
      </c>
      <c r="V68" s="9">
        <v>100</v>
      </c>
      <c r="W68" s="9">
        <v>99.2</v>
      </c>
      <c r="X68" s="9">
        <v>0</v>
      </c>
      <c r="Y68" s="9">
        <v>0</v>
      </c>
      <c r="Z68" s="10">
        <v>19838965.91</v>
      </c>
      <c r="AA68" s="9">
        <v>9.44</v>
      </c>
      <c r="AB68" s="9" t="s">
        <v>569</v>
      </c>
    </row>
    <row r="69" spans="1:28" x14ac:dyDescent="0.2">
      <c r="A69" s="21"/>
      <c r="B69" s="9" t="s">
        <v>49</v>
      </c>
      <c r="C69" s="9">
        <v>1314</v>
      </c>
      <c r="D69" s="9" t="s">
        <v>173</v>
      </c>
      <c r="E69" s="8">
        <v>41203</v>
      </c>
      <c r="F69" s="9" t="s">
        <v>174</v>
      </c>
      <c r="G69" s="9" t="s">
        <v>45</v>
      </c>
      <c r="H69" s="9" t="s">
        <v>46</v>
      </c>
      <c r="I69" s="9" t="s">
        <v>170</v>
      </c>
      <c r="J69" s="9">
        <v>5.95</v>
      </c>
      <c r="K69" s="10">
        <v>20000000</v>
      </c>
      <c r="L69" s="10">
        <v>20000000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  <c r="R69" s="10">
        <v>0</v>
      </c>
      <c r="S69" s="10">
        <v>20000000</v>
      </c>
      <c r="T69" s="10">
        <v>20000000</v>
      </c>
      <c r="U69" s="10">
        <v>20000000</v>
      </c>
      <c r="V69" s="9">
        <v>100</v>
      </c>
      <c r="W69" s="9">
        <v>95.71</v>
      </c>
      <c r="X69" s="9">
        <v>0</v>
      </c>
      <c r="Y69" s="9">
        <v>0</v>
      </c>
      <c r="Z69" s="10">
        <v>19141253.899999999</v>
      </c>
      <c r="AA69" s="9">
        <v>9.5299999999999994</v>
      </c>
      <c r="AB69" s="9" t="s">
        <v>569</v>
      </c>
    </row>
    <row r="70" spans="1:28" x14ac:dyDescent="0.2">
      <c r="A70" s="21"/>
      <c r="B70" s="9" t="s">
        <v>49</v>
      </c>
      <c r="C70" s="9">
        <v>1314</v>
      </c>
      <c r="D70" s="9" t="s">
        <v>171</v>
      </c>
      <c r="E70" s="8">
        <v>41532</v>
      </c>
      <c r="F70" s="9" t="s">
        <v>172</v>
      </c>
      <c r="G70" s="9" t="s">
        <v>45</v>
      </c>
      <c r="H70" s="9" t="s">
        <v>46</v>
      </c>
      <c r="I70" s="9" t="s">
        <v>170</v>
      </c>
      <c r="J70" s="9">
        <v>5.95</v>
      </c>
      <c r="K70" s="10">
        <v>20000000</v>
      </c>
      <c r="L70" s="10">
        <v>20000000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20000000</v>
      </c>
      <c r="T70" s="10">
        <v>20000000</v>
      </c>
      <c r="U70" s="10">
        <v>20000000</v>
      </c>
      <c r="V70" s="9">
        <v>100</v>
      </c>
      <c r="W70" s="9">
        <v>92.95</v>
      </c>
      <c r="X70" s="9">
        <v>0</v>
      </c>
      <c r="Y70" s="9">
        <v>0</v>
      </c>
      <c r="Z70" s="10">
        <v>18589791.449999999</v>
      </c>
      <c r="AA70" s="9">
        <v>9.61</v>
      </c>
      <c r="AB70" s="9" t="s">
        <v>569</v>
      </c>
    </row>
    <row r="71" spans="1:28" x14ac:dyDescent="0.2">
      <c r="A71" s="21"/>
      <c r="B71" s="9" t="s">
        <v>49</v>
      </c>
      <c r="C71" s="9">
        <v>1314</v>
      </c>
      <c r="D71" s="9" t="s">
        <v>169</v>
      </c>
      <c r="E71" s="8">
        <v>43590</v>
      </c>
      <c r="F71" s="9" t="s">
        <v>760</v>
      </c>
      <c r="G71" s="9" t="s">
        <v>45</v>
      </c>
      <c r="H71" s="9" t="s">
        <v>46</v>
      </c>
      <c r="I71" s="9" t="s">
        <v>170</v>
      </c>
      <c r="J71" s="9">
        <v>7.89</v>
      </c>
      <c r="K71" s="10">
        <v>200000000</v>
      </c>
      <c r="L71" s="10">
        <v>200000000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200000000</v>
      </c>
      <c r="T71" s="10">
        <v>200000000</v>
      </c>
      <c r="U71" s="10">
        <v>200000000</v>
      </c>
      <c r="V71" s="9">
        <v>100</v>
      </c>
      <c r="W71" s="9">
        <v>90.9</v>
      </c>
      <c r="X71" s="9">
        <v>0</v>
      </c>
      <c r="Y71" s="9">
        <v>0</v>
      </c>
      <c r="Z71" s="10">
        <v>181804514.08000001</v>
      </c>
      <c r="AA71" s="9">
        <v>9.57</v>
      </c>
      <c r="AB71" s="9" t="s">
        <v>569</v>
      </c>
    </row>
    <row r="72" spans="1:28" x14ac:dyDescent="0.2">
      <c r="A72" s="21"/>
      <c r="B72" s="9" t="s">
        <v>49</v>
      </c>
      <c r="C72" s="9">
        <v>1314</v>
      </c>
      <c r="D72" s="9" t="s">
        <v>522</v>
      </c>
      <c r="E72" s="8">
        <v>43899</v>
      </c>
      <c r="F72" s="9" t="s">
        <v>761</v>
      </c>
      <c r="G72" s="9" t="s">
        <v>45</v>
      </c>
      <c r="H72" s="9" t="s">
        <v>46</v>
      </c>
      <c r="I72" s="9" t="s">
        <v>170</v>
      </c>
      <c r="J72" s="9">
        <v>8.7799999999999994</v>
      </c>
      <c r="K72" s="10">
        <v>150000000</v>
      </c>
      <c r="L72" s="10">
        <v>150000000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150000000</v>
      </c>
      <c r="T72" s="10">
        <v>150000000</v>
      </c>
      <c r="U72" s="10">
        <v>150000000</v>
      </c>
      <c r="V72" s="9">
        <v>100</v>
      </c>
      <c r="W72" s="9">
        <v>95.5</v>
      </c>
      <c r="X72" s="9">
        <v>0</v>
      </c>
      <c r="Y72" s="9">
        <v>0</v>
      </c>
      <c r="Z72" s="10">
        <v>143252204.11000001</v>
      </c>
      <c r="AA72" s="9">
        <v>9.56</v>
      </c>
      <c r="AB72" s="9" t="s">
        <v>569</v>
      </c>
    </row>
    <row r="73" spans="1:28" x14ac:dyDescent="0.2">
      <c r="A73" s="21"/>
      <c r="B73" s="9" t="s">
        <v>49</v>
      </c>
      <c r="C73" s="9">
        <v>1314</v>
      </c>
      <c r="D73" s="9" t="s">
        <v>603</v>
      </c>
      <c r="E73" s="8">
        <v>44215</v>
      </c>
      <c r="F73" s="9" t="s">
        <v>762</v>
      </c>
      <c r="G73" s="9" t="s">
        <v>45</v>
      </c>
      <c r="H73" s="9" t="s">
        <v>46</v>
      </c>
      <c r="I73" s="9" t="s">
        <v>170</v>
      </c>
      <c r="J73" s="9">
        <v>8.93</v>
      </c>
      <c r="K73" s="10">
        <v>100000000</v>
      </c>
      <c r="L73" s="10">
        <v>100000000</v>
      </c>
      <c r="M73" s="10">
        <v>0</v>
      </c>
      <c r="N73" s="10">
        <v>0</v>
      </c>
      <c r="O73" s="10">
        <v>0</v>
      </c>
      <c r="P73" s="10">
        <v>0</v>
      </c>
      <c r="Q73" s="10">
        <v>0</v>
      </c>
      <c r="R73" s="10">
        <v>0</v>
      </c>
      <c r="S73" s="10">
        <v>100000000</v>
      </c>
      <c r="T73" s="10">
        <v>100000000</v>
      </c>
      <c r="U73" s="10">
        <v>100000000</v>
      </c>
      <c r="V73" s="9">
        <v>100</v>
      </c>
      <c r="W73" s="9">
        <v>95.85</v>
      </c>
      <c r="X73" s="9">
        <v>0</v>
      </c>
      <c r="Y73" s="9">
        <v>0</v>
      </c>
      <c r="Z73" s="10">
        <v>95845815.650000006</v>
      </c>
      <c r="AA73" s="9">
        <v>9.59</v>
      </c>
      <c r="AB73" s="9" t="s">
        <v>569</v>
      </c>
    </row>
    <row r="74" spans="1:28" x14ac:dyDescent="0.2">
      <c r="A74" s="21"/>
      <c r="B74" s="9" t="s">
        <v>49</v>
      </c>
      <c r="C74" s="9">
        <v>1314</v>
      </c>
      <c r="D74" s="9" t="s">
        <v>167</v>
      </c>
      <c r="E74" s="8">
        <v>40957</v>
      </c>
      <c r="F74" s="9" t="s">
        <v>168</v>
      </c>
      <c r="G74" s="9" t="s">
        <v>45</v>
      </c>
      <c r="H74" s="9" t="s">
        <v>46</v>
      </c>
      <c r="I74" s="9" t="s">
        <v>97</v>
      </c>
      <c r="J74" s="9">
        <v>7.1</v>
      </c>
      <c r="K74" s="10">
        <v>50000000</v>
      </c>
      <c r="L74" s="10">
        <v>50000000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50000000</v>
      </c>
      <c r="T74" s="10">
        <v>50000000</v>
      </c>
      <c r="U74" s="10">
        <v>50000000</v>
      </c>
      <c r="V74" s="9">
        <v>100</v>
      </c>
      <c r="W74" s="9">
        <v>98.41</v>
      </c>
      <c r="X74" s="9">
        <v>0</v>
      </c>
      <c r="Y74" s="9">
        <v>0</v>
      </c>
      <c r="Z74" s="10">
        <v>49204366.170000002</v>
      </c>
      <c r="AA74" s="9">
        <v>9.5</v>
      </c>
      <c r="AB74" s="9" t="s">
        <v>569</v>
      </c>
    </row>
    <row r="75" spans="1:28" x14ac:dyDescent="0.2">
      <c r="A75" s="21"/>
      <c r="B75" s="9" t="s">
        <v>49</v>
      </c>
      <c r="C75" s="9">
        <v>1314</v>
      </c>
      <c r="D75" s="9" t="s">
        <v>165</v>
      </c>
      <c r="E75" s="8">
        <v>42176</v>
      </c>
      <c r="F75" s="9" t="s">
        <v>166</v>
      </c>
      <c r="G75" s="9" t="s">
        <v>45</v>
      </c>
      <c r="H75" s="9" t="s">
        <v>46</v>
      </c>
      <c r="I75" s="9" t="s">
        <v>97</v>
      </c>
      <c r="J75" s="9">
        <v>10.9</v>
      </c>
      <c r="K75" s="10">
        <v>21000000</v>
      </c>
      <c r="L75" s="10">
        <v>21000000</v>
      </c>
      <c r="M75" s="10">
        <v>0</v>
      </c>
      <c r="N75" s="10">
        <v>0</v>
      </c>
      <c r="O75" s="10">
        <v>4200000</v>
      </c>
      <c r="P75" s="10">
        <v>4200000</v>
      </c>
      <c r="Q75" s="10">
        <v>0</v>
      </c>
      <c r="R75" s="10">
        <v>0</v>
      </c>
      <c r="S75" s="10">
        <v>16800000</v>
      </c>
      <c r="T75" s="10">
        <v>16800000</v>
      </c>
      <c r="U75" s="10">
        <v>16800000</v>
      </c>
      <c r="V75" s="9">
        <v>100</v>
      </c>
      <c r="W75" s="9">
        <v>102.86</v>
      </c>
      <c r="X75" s="9">
        <v>0</v>
      </c>
      <c r="Y75" s="9">
        <v>0</v>
      </c>
      <c r="Z75" s="10">
        <v>17280298.489999998</v>
      </c>
      <c r="AA75" s="9">
        <v>9.58</v>
      </c>
      <c r="AB75" s="9" t="s">
        <v>569</v>
      </c>
    </row>
    <row r="76" spans="1:28" x14ac:dyDescent="0.2">
      <c r="A76" s="21"/>
      <c r="B76" s="9" t="s">
        <v>49</v>
      </c>
      <c r="C76" s="9">
        <v>1314</v>
      </c>
      <c r="D76" s="9" t="s">
        <v>163</v>
      </c>
      <c r="E76" s="8">
        <v>40741</v>
      </c>
      <c r="F76" s="9" t="s">
        <v>763</v>
      </c>
      <c r="G76" s="9" t="s">
        <v>45</v>
      </c>
      <c r="H76" s="9" t="s">
        <v>46</v>
      </c>
      <c r="I76" s="9" t="s">
        <v>97</v>
      </c>
      <c r="J76" s="9">
        <v>6.1</v>
      </c>
      <c r="K76" s="10">
        <v>20000000</v>
      </c>
      <c r="L76" s="10">
        <v>20000000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20000000</v>
      </c>
      <c r="T76" s="10">
        <v>20000000</v>
      </c>
      <c r="U76" s="10">
        <v>20000000</v>
      </c>
      <c r="V76" s="9">
        <v>100</v>
      </c>
      <c r="W76" s="9">
        <v>99.82</v>
      </c>
      <c r="X76" s="9">
        <v>0</v>
      </c>
      <c r="Y76" s="9">
        <v>0</v>
      </c>
      <c r="Z76" s="10">
        <v>19963932.09</v>
      </c>
      <c r="AA76" s="9">
        <v>9.44</v>
      </c>
      <c r="AB76" s="9" t="s">
        <v>569</v>
      </c>
    </row>
    <row r="77" spans="1:28" x14ac:dyDescent="0.2">
      <c r="A77" s="21"/>
      <c r="B77" s="9" t="s">
        <v>49</v>
      </c>
      <c r="C77" s="9">
        <v>1314</v>
      </c>
      <c r="D77" s="9" t="s">
        <v>162</v>
      </c>
      <c r="E77" s="8">
        <v>41107</v>
      </c>
      <c r="F77" s="9" t="s">
        <v>764</v>
      </c>
      <c r="G77" s="9" t="s">
        <v>45</v>
      </c>
      <c r="H77" s="9" t="s">
        <v>46</v>
      </c>
      <c r="I77" s="9" t="s">
        <v>97</v>
      </c>
      <c r="J77" s="9">
        <v>6.1</v>
      </c>
      <c r="K77" s="10">
        <v>20000000</v>
      </c>
      <c r="L77" s="10">
        <v>20000000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20000000</v>
      </c>
      <c r="T77" s="10">
        <v>20000000</v>
      </c>
      <c r="U77" s="10">
        <v>20000000</v>
      </c>
      <c r="V77" s="9">
        <v>100</v>
      </c>
      <c r="W77" s="9">
        <v>96.72</v>
      </c>
      <c r="X77" s="9">
        <v>0</v>
      </c>
      <c r="Y77" s="9">
        <v>0</v>
      </c>
      <c r="Z77" s="10">
        <v>19343127.75</v>
      </c>
      <c r="AA77" s="9">
        <v>9.51</v>
      </c>
      <c r="AB77" s="9" t="s">
        <v>569</v>
      </c>
    </row>
    <row r="78" spans="1:28" x14ac:dyDescent="0.2">
      <c r="A78" s="21"/>
      <c r="B78" s="9" t="s">
        <v>49</v>
      </c>
      <c r="C78" s="9">
        <v>1314</v>
      </c>
      <c r="D78" s="9" t="s">
        <v>161</v>
      </c>
      <c r="E78" s="8">
        <v>41472</v>
      </c>
      <c r="F78" s="9" t="s">
        <v>765</v>
      </c>
      <c r="G78" s="9" t="s">
        <v>45</v>
      </c>
      <c r="H78" s="9" t="s">
        <v>46</v>
      </c>
      <c r="I78" s="9" t="s">
        <v>97</v>
      </c>
      <c r="J78" s="9">
        <v>6.1</v>
      </c>
      <c r="K78" s="10">
        <v>20000000</v>
      </c>
      <c r="L78" s="10">
        <v>20000000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20000000</v>
      </c>
      <c r="T78" s="10">
        <v>20000000</v>
      </c>
      <c r="U78" s="10">
        <v>20000000</v>
      </c>
      <c r="V78" s="9">
        <v>100</v>
      </c>
      <c r="W78" s="9">
        <v>93.71</v>
      </c>
      <c r="X78" s="9">
        <v>0</v>
      </c>
      <c r="Y78" s="9">
        <v>0</v>
      </c>
      <c r="Z78" s="10">
        <v>18742098.039999999</v>
      </c>
      <c r="AA78" s="9">
        <v>9.61</v>
      </c>
      <c r="AB78" s="9" t="s">
        <v>569</v>
      </c>
    </row>
    <row r="79" spans="1:28" x14ac:dyDescent="0.2">
      <c r="A79" s="21"/>
      <c r="B79" s="9" t="s">
        <v>49</v>
      </c>
      <c r="C79" s="9">
        <v>1314</v>
      </c>
      <c r="D79" s="9" t="s">
        <v>160</v>
      </c>
      <c r="E79" s="8">
        <v>41837</v>
      </c>
      <c r="F79" s="9" t="s">
        <v>766</v>
      </c>
      <c r="G79" s="9" t="s">
        <v>45</v>
      </c>
      <c r="H79" s="9" t="s">
        <v>46</v>
      </c>
      <c r="I79" s="9" t="s">
        <v>97</v>
      </c>
      <c r="J79" s="9">
        <v>6.1</v>
      </c>
      <c r="K79" s="10">
        <v>20000000</v>
      </c>
      <c r="L79" s="10">
        <v>20000000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20000000</v>
      </c>
      <c r="T79" s="10">
        <v>20000000</v>
      </c>
      <c r="U79" s="10">
        <v>20000000</v>
      </c>
      <c r="V79" s="9">
        <v>100</v>
      </c>
      <c r="W79" s="9">
        <v>91.06</v>
      </c>
      <c r="X79" s="9">
        <v>0</v>
      </c>
      <c r="Y79" s="9">
        <v>0</v>
      </c>
      <c r="Z79" s="10">
        <v>18211197.039999999</v>
      </c>
      <c r="AA79" s="9">
        <v>9.61</v>
      </c>
      <c r="AB79" s="9" t="s">
        <v>569</v>
      </c>
    </row>
    <row r="80" spans="1:28" x14ac:dyDescent="0.2">
      <c r="A80" s="21"/>
      <c r="B80" s="9" t="s">
        <v>49</v>
      </c>
      <c r="C80" s="9">
        <v>1314</v>
      </c>
      <c r="D80" s="9" t="s">
        <v>159</v>
      </c>
      <c r="E80" s="8">
        <v>42202</v>
      </c>
      <c r="F80" s="9" t="s">
        <v>767</v>
      </c>
      <c r="G80" s="9" t="s">
        <v>45</v>
      </c>
      <c r="H80" s="9" t="s">
        <v>46</v>
      </c>
      <c r="I80" s="9" t="s">
        <v>97</v>
      </c>
      <c r="J80" s="9">
        <v>6.1</v>
      </c>
      <c r="K80" s="10">
        <v>20000000</v>
      </c>
      <c r="L80" s="10">
        <v>20000000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20000000</v>
      </c>
      <c r="T80" s="10">
        <v>20000000</v>
      </c>
      <c r="U80" s="10">
        <v>20000000</v>
      </c>
      <c r="V80" s="9">
        <v>100</v>
      </c>
      <c r="W80" s="9">
        <v>88.61</v>
      </c>
      <c r="X80" s="9">
        <v>0</v>
      </c>
      <c r="Y80" s="9">
        <v>0</v>
      </c>
      <c r="Z80" s="10">
        <v>17721623.719999999</v>
      </c>
      <c r="AA80" s="9">
        <v>9.6199999999999992</v>
      </c>
      <c r="AB80" s="9" t="s">
        <v>569</v>
      </c>
    </row>
    <row r="81" spans="1:28" x14ac:dyDescent="0.2">
      <c r="A81" s="21"/>
      <c r="B81" s="9" t="s">
        <v>49</v>
      </c>
      <c r="C81" s="9">
        <v>1314</v>
      </c>
      <c r="D81" s="9" t="s">
        <v>130</v>
      </c>
      <c r="E81" s="8">
        <v>40962</v>
      </c>
      <c r="F81" s="9" t="s">
        <v>768</v>
      </c>
      <c r="G81" s="9" t="s">
        <v>45</v>
      </c>
      <c r="H81" s="9" t="s">
        <v>46</v>
      </c>
      <c r="I81" s="9" t="s">
        <v>97</v>
      </c>
      <c r="J81" s="9">
        <v>6.68</v>
      </c>
      <c r="K81" s="10">
        <v>25000000</v>
      </c>
      <c r="L81" s="10">
        <v>25000000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25000000</v>
      </c>
      <c r="T81" s="10">
        <v>25000000</v>
      </c>
      <c r="U81" s="10">
        <v>25000000</v>
      </c>
      <c r="V81" s="9">
        <v>100</v>
      </c>
      <c r="W81" s="9">
        <v>98.13</v>
      </c>
      <c r="X81" s="9">
        <v>0</v>
      </c>
      <c r="Y81" s="9">
        <v>0</v>
      </c>
      <c r="Z81" s="10">
        <v>24533221.640000001</v>
      </c>
      <c r="AA81" s="9">
        <v>9.5</v>
      </c>
      <c r="AB81" s="9" t="s">
        <v>569</v>
      </c>
    </row>
    <row r="82" spans="1:28" x14ac:dyDescent="0.2">
      <c r="A82" s="21"/>
      <c r="B82" s="9" t="s">
        <v>49</v>
      </c>
      <c r="C82" s="9">
        <v>1314</v>
      </c>
      <c r="D82" s="9" t="s">
        <v>129</v>
      </c>
      <c r="E82" s="8">
        <v>41328</v>
      </c>
      <c r="F82" s="9" t="s">
        <v>769</v>
      </c>
      <c r="G82" s="9" t="s">
        <v>45</v>
      </c>
      <c r="H82" s="9" t="s">
        <v>46</v>
      </c>
      <c r="I82" s="9" t="s">
        <v>97</v>
      </c>
      <c r="J82" s="9">
        <v>6.68</v>
      </c>
      <c r="K82" s="10">
        <v>25000000</v>
      </c>
      <c r="L82" s="10">
        <v>25000000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25000000</v>
      </c>
      <c r="T82" s="10">
        <v>25000000</v>
      </c>
      <c r="U82" s="10">
        <v>25000000</v>
      </c>
      <c r="V82" s="9">
        <v>100</v>
      </c>
      <c r="W82" s="9">
        <v>95.67</v>
      </c>
      <c r="X82" s="9">
        <v>0</v>
      </c>
      <c r="Y82" s="9">
        <v>0</v>
      </c>
      <c r="Z82" s="10">
        <v>23918292.68</v>
      </c>
      <c r="AA82" s="9">
        <v>9.57</v>
      </c>
      <c r="AB82" s="9" t="s">
        <v>569</v>
      </c>
    </row>
    <row r="83" spans="1:28" x14ac:dyDescent="0.2">
      <c r="A83" s="21"/>
      <c r="B83" s="9" t="s">
        <v>49</v>
      </c>
      <c r="C83" s="9">
        <v>1314</v>
      </c>
      <c r="D83" s="9" t="s">
        <v>128</v>
      </c>
      <c r="E83" s="8">
        <v>41693</v>
      </c>
      <c r="F83" s="9" t="s">
        <v>770</v>
      </c>
      <c r="G83" s="9" t="s">
        <v>45</v>
      </c>
      <c r="H83" s="9" t="s">
        <v>46</v>
      </c>
      <c r="I83" s="9" t="s">
        <v>97</v>
      </c>
      <c r="J83" s="9">
        <v>6.68</v>
      </c>
      <c r="K83" s="10">
        <v>25000000</v>
      </c>
      <c r="L83" s="10">
        <v>25000000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25000000</v>
      </c>
      <c r="T83" s="10">
        <v>25000000</v>
      </c>
      <c r="U83" s="10">
        <v>25000000</v>
      </c>
      <c r="V83" s="9">
        <v>100</v>
      </c>
      <c r="W83" s="9">
        <v>93.32</v>
      </c>
      <c r="X83" s="9">
        <v>0</v>
      </c>
      <c r="Y83" s="9">
        <v>0</v>
      </c>
      <c r="Z83" s="10">
        <v>23330661.370000001</v>
      </c>
      <c r="AA83" s="9">
        <v>9.61</v>
      </c>
      <c r="AB83" s="9" t="s">
        <v>569</v>
      </c>
    </row>
    <row r="84" spans="1:28" x14ac:dyDescent="0.2">
      <c r="A84" s="21"/>
      <c r="B84" s="9" t="s">
        <v>49</v>
      </c>
      <c r="C84" s="9">
        <v>1314</v>
      </c>
      <c r="D84" s="9" t="s">
        <v>127</v>
      </c>
      <c r="E84" s="8">
        <v>42058</v>
      </c>
      <c r="F84" s="9" t="s">
        <v>771</v>
      </c>
      <c r="G84" s="9" t="s">
        <v>45</v>
      </c>
      <c r="H84" s="9" t="s">
        <v>46</v>
      </c>
      <c r="I84" s="9" t="s">
        <v>97</v>
      </c>
      <c r="J84" s="9">
        <v>6.68</v>
      </c>
      <c r="K84" s="10">
        <v>25000000</v>
      </c>
      <c r="L84" s="10">
        <v>25000000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25000000</v>
      </c>
      <c r="T84" s="10">
        <v>25000000</v>
      </c>
      <c r="U84" s="10">
        <v>25000000</v>
      </c>
      <c r="V84" s="9">
        <v>100</v>
      </c>
      <c r="W84" s="9">
        <v>91.21</v>
      </c>
      <c r="X84" s="9">
        <v>0</v>
      </c>
      <c r="Y84" s="9">
        <v>0</v>
      </c>
      <c r="Z84" s="10">
        <v>22802289.93</v>
      </c>
      <c r="AA84" s="9">
        <v>9.6199999999999992</v>
      </c>
      <c r="AB84" s="9" t="s">
        <v>569</v>
      </c>
    </row>
    <row r="85" spans="1:28" x14ac:dyDescent="0.2">
      <c r="A85" s="21"/>
      <c r="B85" s="9" t="s">
        <v>49</v>
      </c>
      <c r="C85" s="9">
        <v>1314</v>
      </c>
      <c r="D85" s="9" t="s">
        <v>126</v>
      </c>
      <c r="E85" s="8">
        <v>42423</v>
      </c>
      <c r="F85" s="9" t="s">
        <v>772</v>
      </c>
      <c r="G85" s="9" t="s">
        <v>45</v>
      </c>
      <c r="H85" s="9" t="s">
        <v>46</v>
      </c>
      <c r="I85" s="9" t="s">
        <v>97</v>
      </c>
      <c r="J85" s="9">
        <v>6.68</v>
      </c>
      <c r="K85" s="10">
        <v>25000000</v>
      </c>
      <c r="L85" s="10">
        <v>25000000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25000000</v>
      </c>
      <c r="T85" s="10">
        <v>25000000</v>
      </c>
      <c r="U85" s="10">
        <v>25000000</v>
      </c>
      <c r="V85" s="9">
        <v>100</v>
      </c>
      <c r="W85" s="9">
        <v>89.3</v>
      </c>
      <c r="X85" s="9">
        <v>0</v>
      </c>
      <c r="Y85" s="9">
        <v>0</v>
      </c>
      <c r="Z85" s="10">
        <v>22326085.640000001</v>
      </c>
      <c r="AA85" s="9">
        <v>9.61</v>
      </c>
      <c r="AB85" s="9" t="s">
        <v>569</v>
      </c>
    </row>
    <row r="86" spans="1:28" x14ac:dyDescent="0.2">
      <c r="A86" s="21"/>
      <c r="B86" s="9" t="s">
        <v>49</v>
      </c>
      <c r="C86" s="9">
        <v>1314</v>
      </c>
      <c r="D86" s="9" t="s">
        <v>125</v>
      </c>
      <c r="E86" s="8">
        <v>42789</v>
      </c>
      <c r="F86" s="9" t="s">
        <v>773</v>
      </c>
      <c r="G86" s="9" t="s">
        <v>45</v>
      </c>
      <c r="H86" s="9" t="s">
        <v>46</v>
      </c>
      <c r="I86" s="9" t="s">
        <v>97</v>
      </c>
      <c r="J86" s="9">
        <v>6.68</v>
      </c>
      <c r="K86" s="10">
        <v>25000000</v>
      </c>
      <c r="L86" s="10">
        <v>25000000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25000000</v>
      </c>
      <c r="T86" s="10">
        <v>25000000</v>
      </c>
      <c r="U86" s="10">
        <v>25000000</v>
      </c>
      <c r="V86" s="9">
        <v>100</v>
      </c>
      <c r="W86" s="9">
        <v>87.48</v>
      </c>
      <c r="X86" s="9">
        <v>0</v>
      </c>
      <c r="Y86" s="9">
        <v>0</v>
      </c>
      <c r="Z86" s="10">
        <v>21869941.030000001</v>
      </c>
      <c r="AA86" s="9">
        <v>9.6300000000000008</v>
      </c>
      <c r="AB86" s="9" t="s">
        <v>569</v>
      </c>
    </row>
    <row r="87" spans="1:28" x14ac:dyDescent="0.2">
      <c r="A87" s="21"/>
      <c r="B87" s="9" t="s">
        <v>49</v>
      </c>
      <c r="C87" s="9">
        <v>1314</v>
      </c>
      <c r="D87" s="9" t="s">
        <v>124</v>
      </c>
      <c r="E87" s="8">
        <v>43154</v>
      </c>
      <c r="F87" s="9" t="s">
        <v>774</v>
      </c>
      <c r="G87" s="9" t="s">
        <v>45</v>
      </c>
      <c r="H87" s="9" t="s">
        <v>46</v>
      </c>
      <c r="I87" s="9" t="s">
        <v>97</v>
      </c>
      <c r="J87" s="9">
        <v>6.68</v>
      </c>
      <c r="K87" s="10">
        <v>25000000</v>
      </c>
      <c r="L87" s="10">
        <v>25000000</v>
      </c>
      <c r="M87" s="10">
        <v>0</v>
      </c>
      <c r="N87" s="10">
        <v>0</v>
      </c>
      <c r="O87" s="10">
        <v>0</v>
      </c>
      <c r="P87" s="10">
        <v>0</v>
      </c>
      <c r="Q87" s="10">
        <v>0</v>
      </c>
      <c r="R87" s="10">
        <v>0</v>
      </c>
      <c r="S87" s="10">
        <v>25000000</v>
      </c>
      <c r="T87" s="10">
        <v>25000000</v>
      </c>
      <c r="U87" s="10">
        <v>25000000</v>
      </c>
      <c r="V87" s="9">
        <v>100</v>
      </c>
      <c r="W87" s="9">
        <v>85.95</v>
      </c>
      <c r="X87" s="9">
        <v>0</v>
      </c>
      <c r="Y87" s="9">
        <v>0</v>
      </c>
      <c r="Z87" s="10">
        <v>21487378.890000001</v>
      </c>
      <c r="AA87" s="9">
        <v>9.61</v>
      </c>
      <c r="AB87" s="9" t="s">
        <v>569</v>
      </c>
    </row>
    <row r="88" spans="1:28" x14ac:dyDescent="0.2">
      <c r="A88" s="21"/>
      <c r="B88" s="9" t="s">
        <v>49</v>
      </c>
      <c r="C88" s="9">
        <v>1314</v>
      </c>
      <c r="D88" s="9" t="s">
        <v>123</v>
      </c>
      <c r="E88" s="8">
        <v>43519</v>
      </c>
      <c r="F88" s="9" t="s">
        <v>775</v>
      </c>
      <c r="G88" s="9" t="s">
        <v>45</v>
      </c>
      <c r="H88" s="9" t="s">
        <v>46</v>
      </c>
      <c r="I88" s="9" t="s">
        <v>97</v>
      </c>
      <c r="J88" s="9">
        <v>6.68</v>
      </c>
      <c r="K88" s="10">
        <v>25000000</v>
      </c>
      <c r="L88" s="10">
        <v>25000000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25000000</v>
      </c>
      <c r="T88" s="10">
        <v>25000000</v>
      </c>
      <c r="U88" s="10">
        <v>25000000</v>
      </c>
      <c r="V88" s="9">
        <v>100</v>
      </c>
      <c r="W88" s="9">
        <v>84.66</v>
      </c>
      <c r="X88" s="9">
        <v>0</v>
      </c>
      <c r="Y88" s="9">
        <v>0</v>
      </c>
      <c r="Z88" s="10">
        <v>21163636.559999999</v>
      </c>
      <c r="AA88" s="9">
        <v>9.58</v>
      </c>
      <c r="AB88" s="9" t="s">
        <v>569</v>
      </c>
    </row>
    <row r="89" spans="1:28" x14ac:dyDescent="0.2">
      <c r="A89" s="21"/>
      <c r="B89" s="9" t="s">
        <v>49</v>
      </c>
      <c r="C89" s="9">
        <v>1314</v>
      </c>
      <c r="D89" s="9" t="s">
        <v>157</v>
      </c>
      <c r="E89" s="8">
        <v>41323</v>
      </c>
      <c r="F89" s="9" t="s">
        <v>158</v>
      </c>
      <c r="G89" s="9" t="s">
        <v>45</v>
      </c>
      <c r="H89" s="9" t="s">
        <v>46</v>
      </c>
      <c r="I89" s="9" t="s">
        <v>97</v>
      </c>
      <c r="J89" s="9">
        <v>7.1</v>
      </c>
      <c r="K89" s="10">
        <v>50000000</v>
      </c>
      <c r="L89" s="10">
        <v>50000000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50000000</v>
      </c>
      <c r="T89" s="10">
        <v>50000000</v>
      </c>
      <c r="U89" s="10">
        <v>50000000</v>
      </c>
      <c r="V89" s="9">
        <v>100</v>
      </c>
      <c r="W89" s="9">
        <v>96.31</v>
      </c>
      <c r="X89" s="9">
        <v>0</v>
      </c>
      <c r="Y89" s="9">
        <v>0</v>
      </c>
      <c r="Z89" s="10">
        <v>48156194.18</v>
      </c>
      <c r="AA89" s="9">
        <v>9.57</v>
      </c>
      <c r="AB89" s="9" t="s">
        <v>569</v>
      </c>
    </row>
    <row r="90" spans="1:28" x14ac:dyDescent="0.2">
      <c r="A90" s="21"/>
      <c r="B90" s="9" t="s">
        <v>49</v>
      </c>
      <c r="C90" s="9">
        <v>1314</v>
      </c>
      <c r="D90" s="9" t="s">
        <v>155</v>
      </c>
      <c r="E90" s="8">
        <v>41688</v>
      </c>
      <c r="F90" s="9" t="s">
        <v>156</v>
      </c>
      <c r="G90" s="9" t="s">
        <v>45</v>
      </c>
      <c r="H90" s="9" t="s">
        <v>46</v>
      </c>
      <c r="I90" s="9" t="s">
        <v>97</v>
      </c>
      <c r="J90" s="9">
        <v>7.1</v>
      </c>
      <c r="K90" s="10">
        <v>50000000</v>
      </c>
      <c r="L90" s="10">
        <v>50000000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50000000</v>
      </c>
      <c r="T90" s="10">
        <v>50000000</v>
      </c>
      <c r="U90" s="10">
        <v>50000000</v>
      </c>
      <c r="V90" s="9">
        <v>100</v>
      </c>
      <c r="W90" s="9">
        <v>94.29</v>
      </c>
      <c r="X90" s="9">
        <v>0</v>
      </c>
      <c r="Y90" s="9">
        <v>0</v>
      </c>
      <c r="Z90" s="10">
        <v>47143275.340000004</v>
      </c>
      <c r="AA90" s="9">
        <v>9.61</v>
      </c>
      <c r="AB90" s="9" t="s">
        <v>569</v>
      </c>
    </row>
    <row r="91" spans="1:28" x14ac:dyDescent="0.2">
      <c r="A91" s="21"/>
      <c r="B91" s="9" t="s">
        <v>49</v>
      </c>
      <c r="C91" s="9">
        <v>1314</v>
      </c>
      <c r="D91" s="9" t="s">
        <v>207</v>
      </c>
      <c r="E91" s="8">
        <v>40871</v>
      </c>
      <c r="F91" s="9" t="s">
        <v>776</v>
      </c>
      <c r="G91" s="9" t="s">
        <v>45</v>
      </c>
      <c r="H91" s="9" t="s">
        <v>46</v>
      </c>
      <c r="I91" s="9" t="s">
        <v>751</v>
      </c>
      <c r="J91" s="9">
        <v>8.6</v>
      </c>
      <c r="K91" s="10">
        <v>350000000</v>
      </c>
      <c r="L91" s="10">
        <v>348304250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350000000</v>
      </c>
      <c r="T91" s="10">
        <v>348304250</v>
      </c>
      <c r="U91" s="10">
        <v>348304250</v>
      </c>
      <c r="V91" s="9">
        <v>99.52</v>
      </c>
      <c r="W91" s="9">
        <v>99.46</v>
      </c>
      <c r="X91" s="9">
        <v>0</v>
      </c>
      <c r="Y91" s="9">
        <v>0</v>
      </c>
      <c r="Z91" s="10">
        <v>348101440.43000001</v>
      </c>
      <c r="AA91" s="9">
        <v>9.51</v>
      </c>
      <c r="AB91" s="9" t="s">
        <v>571</v>
      </c>
    </row>
    <row r="92" spans="1:28" x14ac:dyDescent="0.2">
      <c r="A92" s="21"/>
      <c r="B92" s="9" t="s">
        <v>49</v>
      </c>
      <c r="C92" s="9">
        <v>1314</v>
      </c>
      <c r="D92" s="9" t="s">
        <v>120</v>
      </c>
      <c r="E92" s="8">
        <v>41856</v>
      </c>
      <c r="F92" s="9" t="s">
        <v>777</v>
      </c>
      <c r="G92" s="9" t="s">
        <v>45</v>
      </c>
      <c r="H92" s="9" t="s">
        <v>46</v>
      </c>
      <c r="I92" s="9" t="s">
        <v>106</v>
      </c>
      <c r="J92" s="9">
        <v>8</v>
      </c>
      <c r="K92" s="10">
        <v>200000000</v>
      </c>
      <c r="L92" s="10">
        <v>200000000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200000000</v>
      </c>
      <c r="T92" s="10">
        <v>200000000</v>
      </c>
      <c r="U92" s="10">
        <v>200000000</v>
      </c>
      <c r="V92" s="9">
        <v>100</v>
      </c>
      <c r="W92" s="9">
        <v>95.79</v>
      </c>
      <c r="X92" s="9">
        <v>0</v>
      </c>
      <c r="Y92" s="9">
        <v>0</v>
      </c>
      <c r="Z92" s="10">
        <v>191588856.53999999</v>
      </c>
      <c r="AA92" s="9">
        <v>9.61</v>
      </c>
      <c r="AB92" s="9" t="s">
        <v>569</v>
      </c>
    </row>
    <row r="93" spans="1:28" x14ac:dyDescent="0.2">
      <c r="A93" s="21"/>
      <c r="B93" s="9" t="s">
        <v>49</v>
      </c>
      <c r="C93" s="9">
        <v>1314</v>
      </c>
      <c r="D93" s="9" t="s">
        <v>104</v>
      </c>
      <c r="E93" s="8">
        <v>41662</v>
      </c>
      <c r="F93" s="9" t="s">
        <v>105</v>
      </c>
      <c r="G93" s="9" t="s">
        <v>45</v>
      </c>
      <c r="H93" s="9" t="s">
        <v>46</v>
      </c>
      <c r="I93" s="9" t="s">
        <v>106</v>
      </c>
      <c r="J93" s="9">
        <v>6.05</v>
      </c>
      <c r="K93" s="10">
        <v>150000000</v>
      </c>
      <c r="L93" s="10">
        <v>149955000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150000000</v>
      </c>
      <c r="T93" s="10">
        <v>149955000</v>
      </c>
      <c r="U93" s="10">
        <v>149955000</v>
      </c>
      <c r="V93" s="9">
        <v>99.97</v>
      </c>
      <c r="W93" s="9">
        <v>97.67</v>
      </c>
      <c r="X93" s="9">
        <v>0</v>
      </c>
      <c r="Y93" s="9">
        <v>0</v>
      </c>
      <c r="Z93" s="10">
        <v>146502213.50999999</v>
      </c>
      <c r="AA93" s="9">
        <v>9.56</v>
      </c>
      <c r="AB93" s="9" t="s">
        <v>569</v>
      </c>
    </row>
    <row r="94" spans="1:28" x14ac:dyDescent="0.2">
      <c r="A94" s="21"/>
      <c r="B94" s="9" t="s">
        <v>49</v>
      </c>
      <c r="C94" s="9">
        <v>1314</v>
      </c>
      <c r="D94" s="9" t="s">
        <v>115</v>
      </c>
      <c r="E94" s="8">
        <v>40724</v>
      </c>
      <c r="F94" s="9" t="s">
        <v>778</v>
      </c>
      <c r="G94" s="9" t="s">
        <v>45</v>
      </c>
      <c r="H94" s="9" t="s">
        <v>46</v>
      </c>
      <c r="I94" s="9" t="s">
        <v>106</v>
      </c>
      <c r="J94" s="9">
        <v>7.3</v>
      </c>
      <c r="K94" s="10">
        <v>60000000</v>
      </c>
      <c r="L94" s="10">
        <v>60000000</v>
      </c>
      <c r="M94" s="10">
        <v>0</v>
      </c>
      <c r="N94" s="10">
        <v>0</v>
      </c>
      <c r="O94" s="10">
        <v>60000000</v>
      </c>
      <c r="P94" s="10">
        <v>60000000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9">
        <v>0</v>
      </c>
      <c r="W94" s="9">
        <v>0</v>
      </c>
      <c r="X94" s="9">
        <v>0</v>
      </c>
      <c r="Y94" s="9">
        <v>0</v>
      </c>
      <c r="Z94" s="10">
        <v>0</v>
      </c>
      <c r="AA94" s="9">
        <v>0</v>
      </c>
      <c r="AB94" s="9" t="s">
        <v>569</v>
      </c>
    </row>
    <row r="95" spans="1:28" x14ac:dyDescent="0.2">
      <c r="A95" s="21"/>
      <c r="B95" s="9" t="s">
        <v>49</v>
      </c>
      <c r="C95" s="9">
        <v>1314</v>
      </c>
      <c r="D95" s="9" t="s">
        <v>112</v>
      </c>
      <c r="E95" s="8">
        <v>41820</v>
      </c>
      <c r="F95" s="9" t="s">
        <v>779</v>
      </c>
      <c r="G95" s="9" t="s">
        <v>45</v>
      </c>
      <c r="H95" s="9" t="s">
        <v>46</v>
      </c>
      <c r="I95" s="9" t="s">
        <v>106</v>
      </c>
      <c r="J95" s="9">
        <v>7.3</v>
      </c>
      <c r="K95" s="10">
        <v>60000000</v>
      </c>
      <c r="L95" s="10">
        <v>60000000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60000000</v>
      </c>
      <c r="T95" s="10">
        <v>60000000</v>
      </c>
      <c r="U95" s="10">
        <v>60000000</v>
      </c>
      <c r="V95" s="9">
        <v>100</v>
      </c>
      <c r="W95" s="9">
        <v>94.19</v>
      </c>
      <c r="X95" s="9">
        <v>0</v>
      </c>
      <c r="Y95" s="9">
        <v>0</v>
      </c>
      <c r="Z95" s="10">
        <v>56515170.549999997</v>
      </c>
      <c r="AA95" s="9">
        <v>9.61</v>
      </c>
      <c r="AB95" s="9" t="s">
        <v>569</v>
      </c>
    </row>
    <row r="96" spans="1:28" x14ac:dyDescent="0.2">
      <c r="A96" s="21"/>
      <c r="B96" s="9" t="s">
        <v>49</v>
      </c>
      <c r="C96" s="9">
        <v>1314</v>
      </c>
      <c r="D96" s="9" t="s">
        <v>111</v>
      </c>
      <c r="E96" s="8">
        <v>42185</v>
      </c>
      <c r="F96" s="9" t="s">
        <v>780</v>
      </c>
      <c r="G96" s="9" t="s">
        <v>45</v>
      </c>
      <c r="H96" s="9" t="s">
        <v>46</v>
      </c>
      <c r="I96" s="9" t="s">
        <v>106</v>
      </c>
      <c r="J96" s="9">
        <v>7.3</v>
      </c>
      <c r="K96" s="10">
        <v>60000000</v>
      </c>
      <c r="L96" s="10">
        <v>60000000</v>
      </c>
      <c r="M96" s="10">
        <v>0</v>
      </c>
      <c r="N96" s="10">
        <v>0</v>
      </c>
      <c r="O96" s="10">
        <v>0</v>
      </c>
      <c r="P96" s="10">
        <v>0</v>
      </c>
      <c r="Q96" s="10">
        <v>0</v>
      </c>
      <c r="R96" s="10">
        <v>0</v>
      </c>
      <c r="S96" s="10">
        <v>60000000</v>
      </c>
      <c r="T96" s="10">
        <v>60000000</v>
      </c>
      <c r="U96" s="10">
        <v>60000000</v>
      </c>
      <c r="V96" s="9">
        <v>100</v>
      </c>
      <c r="W96" s="9">
        <v>92.56</v>
      </c>
      <c r="X96" s="9">
        <v>0</v>
      </c>
      <c r="Y96" s="9">
        <v>0</v>
      </c>
      <c r="Z96" s="10">
        <v>55537077.670000002</v>
      </c>
      <c r="AA96" s="9">
        <v>9.6199999999999992</v>
      </c>
      <c r="AB96" s="9" t="s">
        <v>569</v>
      </c>
    </row>
    <row r="97" spans="1:28" x14ac:dyDescent="0.2">
      <c r="A97" s="21"/>
      <c r="B97" s="9" t="s">
        <v>49</v>
      </c>
      <c r="C97" s="9">
        <v>1314</v>
      </c>
      <c r="D97" s="9" t="s">
        <v>113</v>
      </c>
      <c r="E97" s="8">
        <v>41455</v>
      </c>
      <c r="F97" s="9" t="s">
        <v>781</v>
      </c>
      <c r="G97" s="9" t="s">
        <v>45</v>
      </c>
      <c r="H97" s="9" t="s">
        <v>46</v>
      </c>
      <c r="I97" s="9" t="s">
        <v>106</v>
      </c>
      <c r="J97" s="9">
        <v>7.3</v>
      </c>
      <c r="K97" s="10">
        <v>60000000</v>
      </c>
      <c r="L97" s="10">
        <v>60000000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60000000</v>
      </c>
      <c r="T97" s="10">
        <v>60000000</v>
      </c>
      <c r="U97" s="10">
        <v>60000000</v>
      </c>
      <c r="V97" s="9">
        <v>100</v>
      </c>
      <c r="W97" s="9">
        <v>95.95</v>
      </c>
      <c r="X97" s="9">
        <v>0</v>
      </c>
      <c r="Y97" s="9">
        <v>0</v>
      </c>
      <c r="Z97" s="10">
        <v>57567422.710000001</v>
      </c>
      <c r="AA97" s="9">
        <v>9.61</v>
      </c>
      <c r="AB97" s="9" t="s">
        <v>569</v>
      </c>
    </row>
    <row r="98" spans="1:28" x14ac:dyDescent="0.2">
      <c r="A98" s="21"/>
      <c r="B98" s="9" t="s">
        <v>49</v>
      </c>
      <c r="C98" s="9">
        <v>1314</v>
      </c>
      <c r="D98" s="9" t="s">
        <v>114</v>
      </c>
      <c r="E98" s="8">
        <v>41090</v>
      </c>
      <c r="F98" s="9" t="s">
        <v>782</v>
      </c>
      <c r="G98" s="9" t="s">
        <v>45</v>
      </c>
      <c r="H98" s="9" t="s">
        <v>46</v>
      </c>
      <c r="I98" s="9" t="s">
        <v>106</v>
      </c>
      <c r="J98" s="9">
        <v>7.3</v>
      </c>
      <c r="K98" s="10">
        <v>60000000</v>
      </c>
      <c r="L98" s="10">
        <v>60000000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60000000</v>
      </c>
      <c r="T98" s="10">
        <v>60000000</v>
      </c>
      <c r="U98" s="10">
        <v>60000000</v>
      </c>
      <c r="V98" s="9">
        <v>100</v>
      </c>
      <c r="W98" s="9">
        <v>90.67</v>
      </c>
      <c r="X98" s="9">
        <v>0</v>
      </c>
      <c r="Y98" s="9">
        <v>0</v>
      </c>
      <c r="Z98" s="10">
        <v>54400386.630000003</v>
      </c>
      <c r="AA98" s="9">
        <v>9.5</v>
      </c>
      <c r="AB98" s="9" t="s">
        <v>569</v>
      </c>
    </row>
    <row r="99" spans="1:28" x14ac:dyDescent="0.2">
      <c r="A99" s="21"/>
      <c r="B99" s="9" t="s">
        <v>49</v>
      </c>
      <c r="C99" s="9">
        <v>1314</v>
      </c>
      <c r="D99" s="9" t="s">
        <v>110</v>
      </c>
      <c r="E99" s="8">
        <v>43006</v>
      </c>
      <c r="F99" s="9" t="s">
        <v>783</v>
      </c>
      <c r="G99" s="9" t="s">
        <v>45</v>
      </c>
      <c r="H99" s="9" t="s">
        <v>46</v>
      </c>
      <c r="I99" s="9" t="s">
        <v>106</v>
      </c>
      <c r="J99" s="9">
        <v>9.85</v>
      </c>
      <c r="K99" s="10">
        <v>150000000</v>
      </c>
      <c r="L99" s="10">
        <v>150000000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150000000</v>
      </c>
      <c r="T99" s="10">
        <v>150000000</v>
      </c>
      <c r="U99" s="10">
        <v>150000000</v>
      </c>
      <c r="V99" s="9">
        <v>100</v>
      </c>
      <c r="W99" s="9">
        <v>100.91</v>
      </c>
      <c r="X99" s="9">
        <v>0</v>
      </c>
      <c r="Y99" s="9">
        <v>0</v>
      </c>
      <c r="Z99" s="10">
        <v>151364348.5</v>
      </c>
      <c r="AA99" s="9">
        <v>9.6300000000000008</v>
      </c>
      <c r="AB99" s="9" t="s">
        <v>569</v>
      </c>
    </row>
    <row r="100" spans="1:28" x14ac:dyDescent="0.2">
      <c r="A100" s="21"/>
      <c r="B100" s="9" t="s">
        <v>49</v>
      </c>
      <c r="C100" s="9">
        <v>1314</v>
      </c>
      <c r="D100" s="9" t="s">
        <v>108</v>
      </c>
      <c r="E100" s="8">
        <v>43373</v>
      </c>
      <c r="F100" s="9" t="s">
        <v>784</v>
      </c>
      <c r="G100" s="9" t="s">
        <v>45</v>
      </c>
      <c r="H100" s="9" t="s">
        <v>46</v>
      </c>
      <c r="I100" s="9" t="s">
        <v>106</v>
      </c>
      <c r="J100" s="9">
        <v>10.85</v>
      </c>
      <c r="K100" s="10">
        <v>150000000</v>
      </c>
      <c r="L100" s="10">
        <v>148775300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150000000</v>
      </c>
      <c r="T100" s="10">
        <v>148775300</v>
      </c>
      <c r="U100" s="10">
        <v>148775300</v>
      </c>
      <c r="V100" s="9">
        <v>99.18</v>
      </c>
      <c r="W100" s="9">
        <v>106.23</v>
      </c>
      <c r="X100" s="9">
        <v>0</v>
      </c>
      <c r="Y100" s="9">
        <v>0</v>
      </c>
      <c r="Z100" s="10">
        <v>159338806.87</v>
      </c>
      <c r="AA100" s="9">
        <v>9.59</v>
      </c>
      <c r="AB100" s="9" t="s">
        <v>569</v>
      </c>
    </row>
    <row r="101" spans="1:28" x14ac:dyDescent="0.2">
      <c r="A101" s="21"/>
      <c r="B101" s="9" t="s">
        <v>49</v>
      </c>
      <c r="C101" s="9">
        <v>8.7200000000000006</v>
      </c>
      <c r="D101" s="9" t="s">
        <v>586</v>
      </c>
      <c r="E101" s="8">
        <v>44103</v>
      </c>
      <c r="F101" s="9" t="s">
        <v>785</v>
      </c>
      <c r="G101" s="9" t="s">
        <v>45</v>
      </c>
      <c r="H101" s="9" t="s">
        <v>46</v>
      </c>
      <c r="I101" s="9" t="s">
        <v>751</v>
      </c>
      <c r="J101" s="9">
        <v>8.7200000000000006</v>
      </c>
      <c r="K101" s="10">
        <v>250000000</v>
      </c>
      <c r="L101" s="10">
        <v>250000000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250000000</v>
      </c>
      <c r="T101" s="10">
        <v>250000000</v>
      </c>
      <c r="U101" s="10">
        <v>250000000</v>
      </c>
      <c r="V101" s="9">
        <v>100</v>
      </c>
      <c r="W101" s="9">
        <v>94.79</v>
      </c>
      <c r="X101" s="9">
        <v>0</v>
      </c>
      <c r="Y101" s="9">
        <v>0</v>
      </c>
      <c r="Z101" s="10">
        <v>236972634.28</v>
      </c>
      <c r="AA101" s="9">
        <v>9.57</v>
      </c>
      <c r="AB101" s="9" t="s">
        <v>569</v>
      </c>
    </row>
    <row r="102" spans="1:28" x14ac:dyDescent="0.2">
      <c r="A102" s="21"/>
      <c r="B102" s="9" t="s">
        <v>49</v>
      </c>
      <c r="C102" s="9">
        <v>8.6999999999999993</v>
      </c>
      <c r="D102" s="9" t="s">
        <v>607</v>
      </c>
      <c r="E102" s="8">
        <v>43965</v>
      </c>
      <c r="F102" s="9" t="s">
        <v>786</v>
      </c>
      <c r="G102" s="9" t="s">
        <v>45</v>
      </c>
      <c r="H102" s="9" t="s">
        <v>46</v>
      </c>
      <c r="I102" s="9" t="s">
        <v>99</v>
      </c>
      <c r="J102" s="9">
        <v>8.6999999999999993</v>
      </c>
      <c r="K102" s="10">
        <v>350000000</v>
      </c>
      <c r="L102" s="10">
        <v>350092060.80000001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350000000</v>
      </c>
      <c r="T102" s="10">
        <v>350092060.80000001</v>
      </c>
      <c r="U102" s="10">
        <v>350089545.56</v>
      </c>
      <c r="V102" s="9">
        <v>100.03</v>
      </c>
      <c r="W102" s="9">
        <v>94.95</v>
      </c>
      <c r="X102" s="9">
        <v>92060.800000000003</v>
      </c>
      <c r="Y102" s="9">
        <v>2515.2399999999998</v>
      </c>
      <c r="Z102" s="10">
        <v>332325519.5</v>
      </c>
      <c r="AA102" s="9">
        <v>9.56</v>
      </c>
      <c r="AB102" s="9" t="s">
        <v>569</v>
      </c>
    </row>
    <row r="103" spans="1:28" x14ac:dyDescent="0.2">
      <c r="A103" s="21"/>
      <c r="B103" s="9" t="s">
        <v>49</v>
      </c>
      <c r="C103" s="9">
        <v>8.65</v>
      </c>
      <c r="D103" s="9" t="s">
        <v>586</v>
      </c>
      <c r="E103" s="8">
        <v>43975</v>
      </c>
      <c r="F103" s="9" t="s">
        <v>787</v>
      </c>
      <c r="G103" s="9" t="s">
        <v>45</v>
      </c>
      <c r="H103" s="9" t="s">
        <v>46</v>
      </c>
      <c r="I103" s="9" t="s">
        <v>751</v>
      </c>
      <c r="J103" s="9">
        <v>8.65</v>
      </c>
      <c r="K103" s="10">
        <v>100000000</v>
      </c>
      <c r="L103" s="10">
        <v>99814600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100000000</v>
      </c>
      <c r="T103" s="10">
        <v>99814600</v>
      </c>
      <c r="U103" s="10">
        <v>99814600</v>
      </c>
      <c r="V103" s="9">
        <v>99.81</v>
      </c>
      <c r="W103" s="9">
        <v>94.61</v>
      </c>
      <c r="X103" s="9">
        <v>0</v>
      </c>
      <c r="Y103" s="9">
        <v>0</v>
      </c>
      <c r="Z103" s="10">
        <v>94611661.280000001</v>
      </c>
      <c r="AA103" s="9">
        <v>9.56</v>
      </c>
      <c r="AB103" s="9" t="s">
        <v>569</v>
      </c>
    </row>
    <row r="104" spans="1:28" x14ac:dyDescent="0.2">
      <c r="A104" s="21"/>
      <c r="B104" s="9" t="s">
        <v>49</v>
      </c>
      <c r="C104" s="9">
        <v>8.5500000000000007</v>
      </c>
      <c r="D104" s="9" t="s">
        <v>529</v>
      </c>
      <c r="E104" s="8">
        <v>43864</v>
      </c>
      <c r="F104" s="9" t="s">
        <v>788</v>
      </c>
      <c r="G104" s="9" t="s">
        <v>45</v>
      </c>
      <c r="H104" s="9" t="s">
        <v>46</v>
      </c>
      <c r="I104" s="9" t="s">
        <v>181</v>
      </c>
      <c r="J104" s="9">
        <v>8.5500000000000007</v>
      </c>
      <c r="K104" s="10">
        <v>100000000</v>
      </c>
      <c r="L104" s="10">
        <v>100000000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100000000</v>
      </c>
      <c r="T104" s="10">
        <v>100000000</v>
      </c>
      <c r="U104" s="10">
        <v>100000000</v>
      </c>
      <c r="V104" s="9">
        <v>100</v>
      </c>
      <c r="W104" s="9">
        <v>96.25</v>
      </c>
      <c r="X104" s="9">
        <v>0</v>
      </c>
      <c r="Y104" s="9">
        <v>0</v>
      </c>
      <c r="Z104" s="10">
        <v>96248884.689999998</v>
      </c>
      <c r="AA104" s="9">
        <v>9.39</v>
      </c>
      <c r="AB104" s="9" t="s">
        <v>569</v>
      </c>
    </row>
    <row r="105" spans="1:28" x14ac:dyDescent="0.2">
      <c r="A105" s="21"/>
      <c r="B105" s="9" t="s">
        <v>49</v>
      </c>
      <c r="C105" s="9">
        <v>8.5</v>
      </c>
      <c r="D105" s="9" t="s">
        <v>606</v>
      </c>
      <c r="E105" s="8">
        <v>44004</v>
      </c>
      <c r="F105" s="9" t="s">
        <v>789</v>
      </c>
      <c r="G105" s="9" t="s">
        <v>45</v>
      </c>
      <c r="H105" s="9" t="s">
        <v>46</v>
      </c>
      <c r="I105" s="9" t="s">
        <v>181</v>
      </c>
      <c r="J105" s="9">
        <v>8.5</v>
      </c>
      <c r="K105" s="10">
        <v>200000000</v>
      </c>
      <c r="L105" s="10">
        <v>200000000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200000000</v>
      </c>
      <c r="T105" s="10">
        <v>200000000</v>
      </c>
      <c r="U105" s="10">
        <v>200000000</v>
      </c>
      <c r="V105" s="9">
        <v>100</v>
      </c>
      <c r="W105" s="9">
        <v>95.85</v>
      </c>
      <c r="X105" s="9">
        <v>0</v>
      </c>
      <c r="Y105" s="9">
        <v>0</v>
      </c>
      <c r="Z105" s="10">
        <v>191694719.25999999</v>
      </c>
      <c r="AA105" s="9">
        <v>9.39</v>
      </c>
      <c r="AB105" s="9" t="s">
        <v>569</v>
      </c>
    </row>
    <row r="106" spans="1:28" x14ac:dyDescent="0.2">
      <c r="A106" s="21"/>
      <c r="B106" s="9" t="s">
        <v>49</v>
      </c>
      <c r="C106" s="9">
        <v>8.15</v>
      </c>
      <c r="D106" s="9" t="s">
        <v>598</v>
      </c>
      <c r="E106" s="8">
        <v>42134</v>
      </c>
      <c r="F106" s="9" t="s">
        <v>790</v>
      </c>
      <c r="G106" s="9" t="s">
        <v>45</v>
      </c>
      <c r="H106" s="9" t="s">
        <v>46</v>
      </c>
      <c r="I106" s="9" t="s">
        <v>751</v>
      </c>
      <c r="J106" s="9">
        <v>8.15</v>
      </c>
      <c r="K106" s="10">
        <v>250000000</v>
      </c>
      <c r="L106" s="10">
        <v>250000000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250000000</v>
      </c>
      <c r="T106" s="10">
        <v>250000000</v>
      </c>
      <c r="U106" s="10">
        <v>250000000</v>
      </c>
      <c r="V106" s="9">
        <v>100</v>
      </c>
      <c r="W106" s="9">
        <v>95.37</v>
      </c>
      <c r="X106" s="9">
        <v>0</v>
      </c>
      <c r="Y106" s="9">
        <v>0</v>
      </c>
      <c r="Z106" s="10">
        <v>238434356.81</v>
      </c>
      <c r="AA106" s="9">
        <v>9.6199999999999992</v>
      </c>
      <c r="AB106" s="9" t="s">
        <v>569</v>
      </c>
    </row>
    <row r="107" spans="1:28" x14ac:dyDescent="0.2">
      <c r="A107" s="21"/>
      <c r="B107" s="9" t="s">
        <v>49</v>
      </c>
      <c r="C107" s="9">
        <v>1314</v>
      </c>
      <c r="D107" s="9" t="s">
        <v>118</v>
      </c>
      <c r="E107" s="8">
        <v>41792</v>
      </c>
      <c r="F107" s="9" t="s">
        <v>791</v>
      </c>
      <c r="G107" s="9" t="s">
        <v>45</v>
      </c>
      <c r="H107" s="9" t="s">
        <v>46</v>
      </c>
      <c r="I107" s="9" t="s">
        <v>106</v>
      </c>
      <c r="J107" s="9">
        <v>7.7</v>
      </c>
      <c r="K107" s="10">
        <v>200000000</v>
      </c>
      <c r="L107" s="10">
        <v>200000000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200000000</v>
      </c>
      <c r="T107" s="10">
        <v>200000000</v>
      </c>
      <c r="U107" s="10">
        <v>200000000</v>
      </c>
      <c r="V107" s="9">
        <v>100</v>
      </c>
      <c r="W107" s="9">
        <v>95.28</v>
      </c>
      <c r="X107" s="9">
        <v>0</v>
      </c>
      <c r="Y107" s="9">
        <v>0</v>
      </c>
      <c r="Z107" s="10">
        <v>190550241.78</v>
      </c>
      <c r="AA107" s="9">
        <v>9.61</v>
      </c>
      <c r="AB107" s="9" t="s">
        <v>569</v>
      </c>
    </row>
    <row r="108" spans="1:28" x14ac:dyDescent="0.2">
      <c r="A108" s="21"/>
      <c r="B108" s="9" t="s">
        <v>49</v>
      </c>
      <c r="C108" s="9">
        <v>1314</v>
      </c>
      <c r="D108" s="9" t="s">
        <v>119</v>
      </c>
      <c r="E108" s="8">
        <v>43480</v>
      </c>
      <c r="F108" s="9" t="s">
        <v>792</v>
      </c>
      <c r="G108" s="9" t="s">
        <v>45</v>
      </c>
      <c r="H108" s="9" t="s">
        <v>46</v>
      </c>
      <c r="I108" s="9" t="s">
        <v>106</v>
      </c>
      <c r="J108" s="9">
        <v>8.65</v>
      </c>
      <c r="K108" s="10">
        <v>300000000</v>
      </c>
      <c r="L108" s="10">
        <v>303781067.38999999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300000000</v>
      </c>
      <c r="T108" s="10">
        <v>303781067.38999999</v>
      </c>
      <c r="U108" s="10">
        <v>303660168.88999999</v>
      </c>
      <c r="V108" s="9">
        <v>101.22</v>
      </c>
      <c r="W108" s="9">
        <v>95.01</v>
      </c>
      <c r="X108" s="9">
        <v>3781067.39</v>
      </c>
      <c r="Y108" s="9">
        <v>120898.5</v>
      </c>
      <c r="Z108" s="10">
        <v>285017147.64999998</v>
      </c>
      <c r="AA108" s="9">
        <v>9.58</v>
      </c>
      <c r="AB108" s="9" t="s">
        <v>569</v>
      </c>
    </row>
    <row r="109" spans="1:28" x14ac:dyDescent="0.2">
      <c r="A109" s="21"/>
      <c r="B109" s="9" t="s">
        <v>49</v>
      </c>
      <c r="C109" s="9">
        <v>1314</v>
      </c>
      <c r="D109" s="9" t="s">
        <v>107</v>
      </c>
      <c r="E109" s="8">
        <v>41604</v>
      </c>
      <c r="G109" s="9" t="s">
        <v>45</v>
      </c>
      <c r="H109" s="9" t="s">
        <v>46</v>
      </c>
      <c r="I109" s="9" t="s">
        <v>106</v>
      </c>
      <c r="J109" s="9">
        <v>11.5</v>
      </c>
      <c r="K109" s="10">
        <v>100000000</v>
      </c>
      <c r="L109" s="10">
        <v>100000000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100000000</v>
      </c>
      <c r="T109" s="10">
        <v>100000000</v>
      </c>
      <c r="U109" s="10">
        <v>100000000</v>
      </c>
      <c r="V109" s="9">
        <v>100</v>
      </c>
      <c r="W109" s="9">
        <v>103.75</v>
      </c>
      <c r="X109" s="9">
        <v>0</v>
      </c>
      <c r="Y109" s="9">
        <v>0</v>
      </c>
      <c r="Z109" s="10">
        <v>103746432.28</v>
      </c>
      <c r="AA109" s="9">
        <v>9.61</v>
      </c>
      <c r="AB109" s="9" t="s">
        <v>569</v>
      </c>
    </row>
    <row r="110" spans="1:28" x14ac:dyDescent="0.2">
      <c r="A110" s="21"/>
      <c r="B110" s="9" t="s">
        <v>49</v>
      </c>
      <c r="C110" s="9" t="s">
        <v>609</v>
      </c>
      <c r="D110" s="9" t="s">
        <v>610</v>
      </c>
      <c r="E110" s="8">
        <v>44211</v>
      </c>
      <c r="G110" s="9" t="s">
        <v>45</v>
      </c>
      <c r="H110" s="9" t="s">
        <v>46</v>
      </c>
      <c r="I110" s="9" t="s">
        <v>99</v>
      </c>
      <c r="J110" s="9">
        <v>8.99</v>
      </c>
      <c r="K110" s="10">
        <v>200000000</v>
      </c>
      <c r="L110" s="10">
        <v>200000000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200000000</v>
      </c>
      <c r="T110" s="10">
        <v>200000000</v>
      </c>
      <c r="U110" s="10">
        <v>200000000</v>
      </c>
      <c r="V110" s="9">
        <v>100</v>
      </c>
      <c r="W110" s="9">
        <v>96.19</v>
      </c>
      <c r="X110" s="9">
        <v>0</v>
      </c>
      <c r="Y110" s="9">
        <v>0</v>
      </c>
      <c r="Z110" s="10">
        <v>192381204.12</v>
      </c>
      <c r="AA110" s="9">
        <v>9.59</v>
      </c>
      <c r="AB110" s="9" t="s">
        <v>569</v>
      </c>
    </row>
    <row r="111" spans="1:28" x14ac:dyDescent="0.2">
      <c r="A111" s="21"/>
      <c r="B111" s="9" t="s">
        <v>49</v>
      </c>
      <c r="C111" s="9">
        <v>8.9499999999999993</v>
      </c>
      <c r="D111" s="9" t="s">
        <v>611</v>
      </c>
      <c r="E111" s="8">
        <v>45875</v>
      </c>
      <c r="F111" s="9" t="s">
        <v>793</v>
      </c>
      <c r="G111" s="9" t="s">
        <v>45</v>
      </c>
      <c r="H111" s="9" t="s">
        <v>46</v>
      </c>
      <c r="I111" s="9" t="s">
        <v>751</v>
      </c>
      <c r="J111" s="9">
        <v>8.9499999999999993</v>
      </c>
      <c r="K111" s="10">
        <v>135000000</v>
      </c>
      <c r="L111" s="10">
        <v>135000000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135000000</v>
      </c>
      <c r="T111" s="10">
        <v>135000000</v>
      </c>
      <c r="U111" s="10">
        <v>135000000</v>
      </c>
      <c r="V111" s="9">
        <v>100</v>
      </c>
      <c r="W111" s="9">
        <v>92.82</v>
      </c>
      <c r="X111" s="9">
        <v>0</v>
      </c>
      <c r="Y111" s="9">
        <v>0</v>
      </c>
      <c r="Z111" s="10">
        <v>125301976.5</v>
      </c>
      <c r="AA111" s="9">
        <v>9.9</v>
      </c>
      <c r="AB111" s="9" t="s">
        <v>569</v>
      </c>
    </row>
    <row r="112" spans="1:28" x14ac:dyDescent="0.2">
      <c r="A112" s="21"/>
      <c r="B112" s="9" t="s">
        <v>49</v>
      </c>
      <c r="C112" s="9">
        <v>8.9</v>
      </c>
      <c r="D112" s="9" t="s">
        <v>612</v>
      </c>
      <c r="E112" s="8">
        <v>45775</v>
      </c>
      <c r="F112" s="9" t="s">
        <v>794</v>
      </c>
      <c r="G112" s="9" t="s">
        <v>45</v>
      </c>
      <c r="H112" s="9" t="s">
        <v>46</v>
      </c>
      <c r="I112" s="9" t="s">
        <v>751</v>
      </c>
      <c r="J112" s="9">
        <v>8.9</v>
      </c>
      <c r="K112" s="10">
        <v>150000000</v>
      </c>
      <c r="L112" s="10">
        <v>150380499.02000001</v>
      </c>
      <c r="M112" s="10">
        <v>0</v>
      </c>
      <c r="N112" s="10"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150000000</v>
      </c>
      <c r="T112" s="10">
        <v>150380499.02000001</v>
      </c>
      <c r="U112" s="10">
        <v>150373764.11000001</v>
      </c>
      <c r="V112" s="9">
        <v>100.25</v>
      </c>
      <c r="W112" s="9">
        <v>92.57</v>
      </c>
      <c r="X112" s="9">
        <v>380499.02</v>
      </c>
      <c r="Y112" s="9">
        <v>6734.91</v>
      </c>
      <c r="Z112" s="10">
        <v>138859300.25</v>
      </c>
      <c r="AA112" s="9">
        <v>9.89</v>
      </c>
      <c r="AB112" s="9" t="s">
        <v>569</v>
      </c>
    </row>
    <row r="113" spans="1:28" x14ac:dyDescent="0.2">
      <c r="A113" s="21"/>
      <c r="B113" s="9" t="s">
        <v>49</v>
      </c>
      <c r="C113" s="9">
        <v>8.9</v>
      </c>
      <c r="D113" s="9" t="s">
        <v>586</v>
      </c>
      <c r="E113" s="8">
        <v>45980</v>
      </c>
      <c r="F113" s="9" t="s">
        <v>795</v>
      </c>
      <c r="G113" s="9" t="s">
        <v>45</v>
      </c>
      <c r="H113" s="9" t="s">
        <v>46</v>
      </c>
      <c r="I113" s="9" t="s">
        <v>751</v>
      </c>
      <c r="J113" s="9">
        <v>8.9</v>
      </c>
      <c r="K113" s="10">
        <v>200000000</v>
      </c>
      <c r="L113" s="10">
        <v>200000000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200000000</v>
      </c>
      <c r="T113" s="10">
        <v>200000000</v>
      </c>
      <c r="U113" s="10">
        <v>200000000</v>
      </c>
      <c r="V113" s="9">
        <v>100</v>
      </c>
      <c r="W113" s="9">
        <v>92.25</v>
      </c>
      <c r="X113" s="9">
        <v>0</v>
      </c>
      <c r="Y113" s="9">
        <v>0</v>
      </c>
      <c r="Z113" s="10">
        <v>184504765.59</v>
      </c>
      <c r="AA113" s="9">
        <v>9.91</v>
      </c>
      <c r="AB113" s="9" t="s">
        <v>569</v>
      </c>
    </row>
    <row r="114" spans="1:28" x14ac:dyDescent="0.2">
      <c r="A114" s="21"/>
      <c r="B114" s="9" t="s">
        <v>49</v>
      </c>
      <c r="C114" s="9">
        <v>8.89</v>
      </c>
      <c r="D114" s="9" t="s">
        <v>586</v>
      </c>
      <c r="E114" s="8">
        <v>44167</v>
      </c>
      <c r="F114" s="9" t="s">
        <v>796</v>
      </c>
      <c r="G114" s="9" t="s">
        <v>45</v>
      </c>
      <c r="H114" s="9" t="s">
        <v>46</v>
      </c>
      <c r="I114" s="9" t="s">
        <v>751</v>
      </c>
      <c r="J114" s="9">
        <v>8.89</v>
      </c>
      <c r="K114" s="10">
        <v>360000000</v>
      </c>
      <c r="L114" s="10">
        <v>360000000</v>
      </c>
      <c r="M114" s="10">
        <v>0</v>
      </c>
      <c r="N114" s="10"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360000000</v>
      </c>
      <c r="T114" s="10">
        <v>360000000</v>
      </c>
      <c r="U114" s="10">
        <v>360000000</v>
      </c>
      <c r="V114" s="9">
        <v>100</v>
      </c>
      <c r="W114" s="9">
        <v>95.68</v>
      </c>
      <c r="X114" s="9">
        <v>0</v>
      </c>
      <c r="Y114" s="9">
        <v>0</v>
      </c>
      <c r="Z114" s="10">
        <v>344442433.13999999</v>
      </c>
      <c r="AA114" s="9">
        <v>9.58</v>
      </c>
      <c r="AB114" s="9" t="s">
        <v>569</v>
      </c>
    </row>
    <row r="115" spans="1:28" x14ac:dyDescent="0.2">
      <c r="A115" s="21"/>
      <c r="B115" s="9" t="s">
        <v>49</v>
      </c>
      <c r="C115" s="9">
        <v>8.8000000000000007</v>
      </c>
      <c r="D115" s="9" t="s">
        <v>527</v>
      </c>
      <c r="E115" s="8">
        <v>43786</v>
      </c>
      <c r="F115" s="9" t="s">
        <v>797</v>
      </c>
      <c r="G115" s="9" t="s">
        <v>45</v>
      </c>
      <c r="H115" s="9" t="s">
        <v>46</v>
      </c>
      <c r="I115" s="9" t="s">
        <v>106</v>
      </c>
      <c r="J115" s="9">
        <v>8.8000000000000007</v>
      </c>
      <c r="K115" s="10">
        <v>150000000</v>
      </c>
      <c r="L115" s="10">
        <v>150000000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150000000</v>
      </c>
      <c r="T115" s="10">
        <v>150000000</v>
      </c>
      <c r="U115" s="10">
        <v>150000000</v>
      </c>
      <c r="V115" s="9">
        <v>100</v>
      </c>
      <c r="W115" s="9">
        <v>95.58</v>
      </c>
      <c r="X115" s="9">
        <v>0</v>
      </c>
      <c r="Y115" s="9">
        <v>0</v>
      </c>
      <c r="Z115" s="10">
        <v>143369751.81999999</v>
      </c>
      <c r="AA115" s="9">
        <v>9.57</v>
      </c>
      <c r="AB115" s="9" t="s">
        <v>569</v>
      </c>
    </row>
    <row r="116" spans="1:28" x14ac:dyDescent="0.2">
      <c r="A116" s="21"/>
      <c r="B116" s="9" t="s">
        <v>49</v>
      </c>
      <c r="C116" s="9">
        <v>8.8000000000000007</v>
      </c>
      <c r="D116" s="9" t="s">
        <v>608</v>
      </c>
      <c r="E116" s="8">
        <v>44164</v>
      </c>
      <c r="F116" s="9" t="s">
        <v>798</v>
      </c>
      <c r="G116" s="9" t="s">
        <v>45</v>
      </c>
      <c r="H116" s="9" t="s">
        <v>46</v>
      </c>
      <c r="I116" s="9" t="s">
        <v>106</v>
      </c>
      <c r="J116" s="9">
        <v>8.8000000000000007</v>
      </c>
      <c r="K116" s="10">
        <v>260000000</v>
      </c>
      <c r="L116" s="10">
        <v>260000000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260000000</v>
      </c>
      <c r="T116" s="10">
        <v>260000000</v>
      </c>
      <c r="U116" s="10">
        <v>260000000</v>
      </c>
      <c r="V116" s="9">
        <v>100</v>
      </c>
      <c r="W116" s="9">
        <v>95.14</v>
      </c>
      <c r="X116" s="9">
        <v>0</v>
      </c>
      <c r="Y116" s="9">
        <v>0</v>
      </c>
      <c r="Z116" s="10">
        <v>247370127.12</v>
      </c>
      <c r="AA116" s="9">
        <v>9.58</v>
      </c>
      <c r="AB116" s="9" t="s">
        <v>569</v>
      </c>
    </row>
    <row r="117" spans="1:28" x14ac:dyDescent="0.2">
      <c r="A117" s="21"/>
      <c r="B117" s="9" t="s">
        <v>49</v>
      </c>
      <c r="C117" s="9">
        <v>8.7799999999999994</v>
      </c>
      <c r="D117" s="9" t="s">
        <v>607</v>
      </c>
      <c r="E117" s="8">
        <v>44150</v>
      </c>
      <c r="F117" s="9" t="s">
        <v>799</v>
      </c>
      <c r="G117" s="9" t="s">
        <v>45</v>
      </c>
      <c r="H117" s="9" t="s">
        <v>46</v>
      </c>
      <c r="I117" s="9" t="s">
        <v>99</v>
      </c>
      <c r="J117" s="9">
        <v>8.7799999999999994</v>
      </c>
      <c r="K117" s="10">
        <v>200000000</v>
      </c>
      <c r="L117" s="10">
        <v>200000000</v>
      </c>
      <c r="M117" s="10">
        <v>0</v>
      </c>
      <c r="N117" s="10"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200000000</v>
      </c>
      <c r="T117" s="10">
        <v>200000000</v>
      </c>
      <c r="U117" s="10">
        <v>200000000</v>
      </c>
      <c r="V117" s="9">
        <v>100</v>
      </c>
      <c r="W117" s="9">
        <v>95.05</v>
      </c>
      <c r="X117" s="9">
        <v>0</v>
      </c>
      <c r="Y117" s="9">
        <v>0</v>
      </c>
      <c r="Z117" s="10">
        <v>190097097.47999999</v>
      </c>
      <c r="AA117" s="9">
        <v>9.58</v>
      </c>
      <c r="AB117" s="9" t="s">
        <v>569</v>
      </c>
    </row>
    <row r="118" spans="1:28" x14ac:dyDescent="0.2">
      <c r="A118" s="21"/>
      <c r="B118" s="9" t="s">
        <v>49</v>
      </c>
      <c r="C118" s="9">
        <v>8.7200000000000006</v>
      </c>
      <c r="D118" s="9" t="s">
        <v>528</v>
      </c>
      <c r="E118" s="8">
        <v>43712</v>
      </c>
      <c r="G118" s="9" t="s">
        <v>45</v>
      </c>
      <c r="H118" s="9" t="s">
        <v>46</v>
      </c>
      <c r="I118" s="9" t="s">
        <v>106</v>
      </c>
      <c r="J118" s="9">
        <v>8.7200000000000006</v>
      </c>
      <c r="K118" s="10">
        <v>100000000</v>
      </c>
      <c r="L118" s="10">
        <v>100000000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100000000</v>
      </c>
      <c r="T118" s="10">
        <v>100000000</v>
      </c>
      <c r="U118" s="10">
        <v>100000000</v>
      </c>
      <c r="V118" s="9">
        <v>100</v>
      </c>
      <c r="W118" s="9">
        <v>95.23</v>
      </c>
      <c r="X118" s="9">
        <v>0</v>
      </c>
      <c r="Y118" s="9">
        <v>0</v>
      </c>
      <c r="Z118" s="10">
        <v>95233612.739999995</v>
      </c>
      <c r="AA118" s="9">
        <v>9.57</v>
      </c>
      <c r="AB118" s="9" t="s">
        <v>569</v>
      </c>
    </row>
    <row r="119" spans="1:28" x14ac:dyDescent="0.2">
      <c r="A119" s="21"/>
      <c r="B119" s="9" t="s">
        <v>49</v>
      </c>
      <c r="C119" s="9">
        <v>1314</v>
      </c>
      <c r="D119" s="9" t="s">
        <v>142</v>
      </c>
      <c r="E119" s="8">
        <v>41558</v>
      </c>
      <c r="G119" s="9" t="s">
        <v>45</v>
      </c>
      <c r="H119" s="9" t="s">
        <v>46</v>
      </c>
      <c r="I119" s="9" t="s">
        <v>97</v>
      </c>
      <c r="J119" s="9">
        <v>8.73</v>
      </c>
      <c r="K119" s="10">
        <v>150000000</v>
      </c>
      <c r="L119" s="10">
        <v>150404622.44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150000000</v>
      </c>
      <c r="T119" s="10">
        <v>150404622.44</v>
      </c>
      <c r="U119" s="10">
        <v>150364773.53999999</v>
      </c>
      <c r="V119" s="9">
        <v>100.24</v>
      </c>
      <c r="W119" s="9">
        <v>98.16</v>
      </c>
      <c r="X119" s="9">
        <v>404622.44</v>
      </c>
      <c r="Y119" s="9">
        <v>39848.9</v>
      </c>
      <c r="Z119" s="10">
        <v>147246145.86000001</v>
      </c>
      <c r="AA119" s="9">
        <v>9.61</v>
      </c>
      <c r="AB119" s="9" t="s">
        <v>569</v>
      </c>
    </row>
    <row r="120" spans="1:28" x14ac:dyDescent="0.2">
      <c r="A120" s="21"/>
      <c r="B120" s="9" t="s">
        <v>49</v>
      </c>
      <c r="C120" s="9">
        <v>1314</v>
      </c>
      <c r="D120" s="9" t="s">
        <v>143</v>
      </c>
      <c r="E120" s="8">
        <v>41479</v>
      </c>
      <c r="F120" s="9" t="s">
        <v>800</v>
      </c>
      <c r="G120" s="9" t="s">
        <v>45</v>
      </c>
      <c r="H120" s="9" t="s">
        <v>46</v>
      </c>
      <c r="I120" s="9" t="s">
        <v>97</v>
      </c>
      <c r="J120" s="9">
        <v>9.25</v>
      </c>
      <c r="K120" s="10">
        <v>50000000</v>
      </c>
      <c r="L120" s="10">
        <v>50100775.859999999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50000000</v>
      </c>
      <c r="T120" s="10">
        <v>50100775.859999999</v>
      </c>
      <c r="U120" s="10">
        <v>50089923.200000003</v>
      </c>
      <c r="V120" s="9">
        <v>100.18</v>
      </c>
      <c r="W120" s="9">
        <v>99.3</v>
      </c>
      <c r="X120" s="9">
        <v>100775.86</v>
      </c>
      <c r="Y120" s="9">
        <v>10852.66</v>
      </c>
      <c r="Z120" s="10">
        <v>49650961.299999997</v>
      </c>
      <c r="AA120" s="9">
        <v>9.61</v>
      </c>
      <c r="AB120" s="9" t="s">
        <v>569</v>
      </c>
    </row>
    <row r="121" spans="1:28" x14ac:dyDescent="0.2">
      <c r="A121" s="21"/>
      <c r="B121" s="9" t="s">
        <v>49</v>
      </c>
      <c r="C121" s="9">
        <v>1314</v>
      </c>
      <c r="D121" s="9" t="s">
        <v>144</v>
      </c>
      <c r="E121" s="8">
        <v>41114</v>
      </c>
      <c r="F121" s="9" t="s">
        <v>801</v>
      </c>
      <c r="G121" s="9" t="s">
        <v>45</v>
      </c>
      <c r="H121" s="9" t="s">
        <v>46</v>
      </c>
      <c r="I121" s="9" t="s">
        <v>97</v>
      </c>
      <c r="J121" s="9">
        <v>9.25</v>
      </c>
      <c r="K121" s="10">
        <v>50000000</v>
      </c>
      <c r="L121" s="10">
        <v>50084371.979999997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50000000</v>
      </c>
      <c r="T121" s="10">
        <v>50084371.979999997</v>
      </c>
      <c r="U121" s="10">
        <v>50068376.460000001</v>
      </c>
      <c r="V121" s="9">
        <v>100.14</v>
      </c>
      <c r="W121" s="9">
        <v>99.7</v>
      </c>
      <c r="X121" s="9">
        <v>84371.98</v>
      </c>
      <c r="Y121" s="9">
        <v>15995.52</v>
      </c>
      <c r="Z121" s="10">
        <v>49849640.659999996</v>
      </c>
      <c r="AA121" s="9">
        <v>9.51</v>
      </c>
      <c r="AB121" s="9" t="s">
        <v>569</v>
      </c>
    </row>
    <row r="122" spans="1:28" x14ac:dyDescent="0.2">
      <c r="A122" s="21"/>
      <c r="B122" s="9" t="s">
        <v>49</v>
      </c>
      <c r="C122" s="9">
        <v>1314</v>
      </c>
      <c r="D122" s="9" t="s">
        <v>145</v>
      </c>
      <c r="E122" s="8">
        <v>40748</v>
      </c>
      <c r="F122" s="9" t="s">
        <v>802</v>
      </c>
      <c r="G122" s="9" t="s">
        <v>45</v>
      </c>
      <c r="H122" s="9" t="s">
        <v>46</v>
      </c>
      <c r="I122" s="9" t="s">
        <v>97</v>
      </c>
      <c r="J122" s="9">
        <v>9.25</v>
      </c>
      <c r="K122" s="10">
        <v>50000000</v>
      </c>
      <c r="L122" s="10">
        <v>50025590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50000000</v>
      </c>
      <c r="T122" s="10">
        <v>50025590</v>
      </c>
      <c r="U122" s="10">
        <v>50005162.920000002</v>
      </c>
      <c r="V122" s="9">
        <v>100.01</v>
      </c>
      <c r="W122" s="9">
        <v>99.93</v>
      </c>
      <c r="X122" s="9">
        <v>25590</v>
      </c>
      <c r="Y122" s="9">
        <v>20427.080000000002</v>
      </c>
      <c r="Z122" s="10">
        <v>49967137.109999999</v>
      </c>
      <c r="AA122" s="9">
        <v>9.44</v>
      </c>
      <c r="AB122" s="9" t="s">
        <v>569</v>
      </c>
    </row>
    <row r="123" spans="1:28" x14ac:dyDescent="0.2">
      <c r="A123" s="21"/>
      <c r="B123" s="9" t="s">
        <v>49</v>
      </c>
      <c r="C123" s="9">
        <v>1314</v>
      </c>
      <c r="D123" s="9" t="s">
        <v>146</v>
      </c>
      <c r="E123" s="8">
        <v>40755</v>
      </c>
      <c r="F123" s="9" t="s">
        <v>803</v>
      </c>
      <c r="G123" s="9" t="s">
        <v>45</v>
      </c>
      <c r="H123" s="9" t="s">
        <v>46</v>
      </c>
      <c r="I123" s="9" t="s">
        <v>97</v>
      </c>
      <c r="J123" s="9">
        <v>8.6300000000000008</v>
      </c>
      <c r="K123" s="10">
        <v>50000000</v>
      </c>
      <c r="L123" s="10">
        <v>50035702.219999999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50000000</v>
      </c>
      <c r="T123" s="10">
        <v>50035702.219999999</v>
      </c>
      <c r="U123" s="10">
        <v>50008851.759999998</v>
      </c>
      <c r="V123" s="9">
        <v>100.02</v>
      </c>
      <c r="W123" s="9">
        <v>99.87</v>
      </c>
      <c r="X123" s="9">
        <v>35702.22</v>
      </c>
      <c r="Y123" s="9">
        <v>26850.46</v>
      </c>
      <c r="Z123" s="10">
        <v>49934470.719999999</v>
      </c>
      <c r="AA123" s="9">
        <v>9.44</v>
      </c>
      <c r="AB123" s="9" t="s">
        <v>569</v>
      </c>
    </row>
    <row r="124" spans="1:28" x14ac:dyDescent="0.2">
      <c r="A124" s="21"/>
      <c r="B124" s="9" t="s">
        <v>49</v>
      </c>
      <c r="C124" s="9">
        <v>1314</v>
      </c>
      <c r="D124" s="9" t="s">
        <v>147</v>
      </c>
      <c r="E124" s="8">
        <v>43149</v>
      </c>
      <c r="F124" s="9" t="s">
        <v>148</v>
      </c>
      <c r="G124" s="9" t="s">
        <v>45</v>
      </c>
      <c r="H124" s="9" t="s">
        <v>46</v>
      </c>
      <c r="I124" s="9" t="s">
        <v>97</v>
      </c>
      <c r="J124" s="9">
        <v>7.1</v>
      </c>
      <c r="K124" s="10">
        <v>50000000</v>
      </c>
      <c r="L124" s="10">
        <v>50000000</v>
      </c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50000000</v>
      </c>
      <c r="T124" s="10">
        <v>50000000</v>
      </c>
      <c r="U124" s="10">
        <v>50000000</v>
      </c>
      <c r="V124" s="9">
        <v>100</v>
      </c>
      <c r="W124" s="9">
        <v>87.96</v>
      </c>
      <c r="X124" s="9">
        <v>0</v>
      </c>
      <c r="Y124" s="9">
        <v>0</v>
      </c>
      <c r="Z124" s="10">
        <v>43977568.520000003</v>
      </c>
      <c r="AA124" s="9">
        <v>9.61</v>
      </c>
      <c r="AB124" s="9" t="s">
        <v>569</v>
      </c>
    </row>
    <row r="125" spans="1:28" x14ac:dyDescent="0.2">
      <c r="A125" s="21"/>
      <c r="B125" s="9" t="s">
        <v>49</v>
      </c>
      <c r="C125" s="9">
        <v>1314</v>
      </c>
      <c r="D125" s="9" t="s">
        <v>149</v>
      </c>
      <c r="E125" s="8">
        <v>42784</v>
      </c>
      <c r="F125" s="9" t="s">
        <v>150</v>
      </c>
      <c r="G125" s="9" t="s">
        <v>45</v>
      </c>
      <c r="H125" s="9" t="s">
        <v>46</v>
      </c>
      <c r="I125" s="9" t="s">
        <v>97</v>
      </c>
      <c r="J125" s="9">
        <v>7.1</v>
      </c>
      <c r="K125" s="10">
        <v>50000000</v>
      </c>
      <c r="L125" s="10">
        <v>50000000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50000000</v>
      </c>
      <c r="T125" s="10">
        <v>50000000</v>
      </c>
      <c r="U125" s="10">
        <v>50000000</v>
      </c>
      <c r="V125" s="9">
        <v>100</v>
      </c>
      <c r="W125" s="9">
        <v>89.26</v>
      </c>
      <c r="X125" s="9">
        <v>0</v>
      </c>
      <c r="Y125" s="9">
        <v>0</v>
      </c>
      <c r="Z125" s="10">
        <v>44631225.640000001</v>
      </c>
      <c r="AA125" s="9">
        <v>9.6300000000000008</v>
      </c>
      <c r="AB125" s="9" t="s">
        <v>569</v>
      </c>
    </row>
    <row r="126" spans="1:28" x14ac:dyDescent="0.2">
      <c r="A126" s="21"/>
      <c r="B126" s="9" t="s">
        <v>49</v>
      </c>
      <c r="C126" s="9">
        <v>1314</v>
      </c>
      <c r="D126" s="9" t="s">
        <v>151</v>
      </c>
      <c r="E126" s="8">
        <v>42418</v>
      </c>
      <c r="F126" s="9" t="s">
        <v>152</v>
      </c>
      <c r="G126" s="9" t="s">
        <v>45</v>
      </c>
      <c r="H126" s="9" t="s">
        <v>46</v>
      </c>
      <c r="I126" s="9" t="s">
        <v>97</v>
      </c>
      <c r="J126" s="9">
        <v>7.1</v>
      </c>
      <c r="K126" s="10">
        <v>50000000</v>
      </c>
      <c r="L126" s="10">
        <v>50000000</v>
      </c>
      <c r="M126" s="10">
        <v>0</v>
      </c>
      <c r="N126" s="10"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50000000</v>
      </c>
      <c r="T126" s="10">
        <v>50000000</v>
      </c>
      <c r="U126" s="10">
        <v>50000000</v>
      </c>
      <c r="V126" s="9">
        <v>100</v>
      </c>
      <c r="W126" s="9">
        <v>90.84</v>
      </c>
      <c r="X126" s="9">
        <v>0</v>
      </c>
      <c r="Y126" s="9">
        <v>0</v>
      </c>
      <c r="Z126" s="10">
        <v>45418849.549999997</v>
      </c>
      <c r="AA126" s="9">
        <v>9.61</v>
      </c>
      <c r="AB126" s="9" t="s">
        <v>569</v>
      </c>
    </row>
    <row r="127" spans="1:28" x14ac:dyDescent="0.2">
      <c r="A127" s="21"/>
      <c r="B127" s="9" t="s">
        <v>49</v>
      </c>
      <c r="C127" s="9">
        <v>1314</v>
      </c>
      <c r="D127" s="9" t="s">
        <v>525</v>
      </c>
      <c r="E127" s="8">
        <v>45731</v>
      </c>
      <c r="F127" s="9" t="s">
        <v>804</v>
      </c>
      <c r="G127" s="9" t="s">
        <v>45</v>
      </c>
      <c r="H127" s="9" t="s">
        <v>46</v>
      </c>
      <c r="I127" s="9" t="s">
        <v>99</v>
      </c>
      <c r="J127" s="9">
        <v>8.9</v>
      </c>
      <c r="K127" s="10">
        <v>50000000</v>
      </c>
      <c r="L127" s="10">
        <v>50000000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50000000</v>
      </c>
      <c r="T127" s="10">
        <v>50000000</v>
      </c>
      <c r="U127" s="10">
        <v>50000000</v>
      </c>
      <c r="V127" s="9">
        <v>100</v>
      </c>
      <c r="W127" s="9">
        <v>92.62</v>
      </c>
      <c r="X127" s="9">
        <v>0</v>
      </c>
      <c r="Y127" s="9">
        <v>0</v>
      </c>
      <c r="Z127" s="10">
        <v>46309057.390000001</v>
      </c>
      <c r="AA127" s="9">
        <v>9.89</v>
      </c>
      <c r="AB127" s="9" t="s">
        <v>569</v>
      </c>
    </row>
    <row r="128" spans="1:28" x14ac:dyDescent="0.2">
      <c r="A128" s="21"/>
      <c r="B128" s="9" t="s">
        <v>49</v>
      </c>
      <c r="C128" s="9">
        <v>1314</v>
      </c>
      <c r="D128" s="9" t="s">
        <v>605</v>
      </c>
      <c r="E128" s="8">
        <v>43156</v>
      </c>
      <c r="G128" s="9" t="s">
        <v>45</v>
      </c>
      <c r="H128" s="9" t="s">
        <v>46</v>
      </c>
      <c r="I128" s="9" t="s">
        <v>97</v>
      </c>
      <c r="J128" s="9">
        <v>8.9</v>
      </c>
      <c r="K128" s="10">
        <v>100000000</v>
      </c>
      <c r="L128" s="10">
        <v>100963237.42</v>
      </c>
      <c r="M128" s="10">
        <v>0</v>
      </c>
      <c r="N128" s="10"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100000000</v>
      </c>
      <c r="T128" s="10">
        <v>100963237.42</v>
      </c>
      <c r="U128" s="10">
        <v>100928481.79000001</v>
      </c>
      <c r="V128" s="9">
        <v>100.93</v>
      </c>
      <c r="W128" s="9">
        <v>96.48</v>
      </c>
      <c r="X128" s="9">
        <v>963237.42</v>
      </c>
      <c r="Y128" s="9">
        <v>34755.629999999997</v>
      </c>
      <c r="Z128" s="10">
        <v>96475849.420000002</v>
      </c>
      <c r="AA128" s="9">
        <v>9.61</v>
      </c>
      <c r="AB128" s="9" t="s">
        <v>569</v>
      </c>
    </row>
    <row r="129" spans="1:28" x14ac:dyDescent="0.2">
      <c r="A129" s="21"/>
      <c r="B129" s="9" t="s">
        <v>49</v>
      </c>
      <c r="C129" s="9">
        <v>1314</v>
      </c>
      <c r="D129" s="9" t="s">
        <v>600</v>
      </c>
      <c r="E129" s="8">
        <v>44103</v>
      </c>
      <c r="F129" s="9" t="s">
        <v>805</v>
      </c>
      <c r="G129" s="9" t="s">
        <v>45</v>
      </c>
      <c r="H129" s="9" t="s">
        <v>46</v>
      </c>
      <c r="I129" s="9" t="s">
        <v>97</v>
      </c>
      <c r="J129" s="9">
        <v>8.8000000000000007</v>
      </c>
      <c r="K129" s="10">
        <v>100000000</v>
      </c>
      <c r="L129" s="10">
        <v>100480287.97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100000000</v>
      </c>
      <c r="T129" s="10">
        <v>100480287.97</v>
      </c>
      <c r="U129" s="10">
        <v>100467689.02</v>
      </c>
      <c r="V129" s="9">
        <v>100.47</v>
      </c>
      <c r="W129" s="9">
        <v>95.27</v>
      </c>
      <c r="X129" s="9">
        <v>480287.97</v>
      </c>
      <c r="Y129" s="9">
        <v>12598.95</v>
      </c>
      <c r="Z129" s="10">
        <v>95265108.920000002</v>
      </c>
      <c r="AA129" s="9">
        <v>9.57</v>
      </c>
      <c r="AB129" s="9" t="s">
        <v>569</v>
      </c>
    </row>
    <row r="130" spans="1:28" x14ac:dyDescent="0.2">
      <c r="A130" s="21"/>
      <c r="B130" s="9" t="s">
        <v>49</v>
      </c>
      <c r="C130" s="9">
        <v>1314</v>
      </c>
      <c r="D130" s="9" t="s">
        <v>98</v>
      </c>
      <c r="E130" s="8">
        <v>44724</v>
      </c>
      <c r="G130" s="9" t="s">
        <v>45</v>
      </c>
      <c r="H130" s="9" t="s">
        <v>46</v>
      </c>
      <c r="I130" s="9" t="s">
        <v>97</v>
      </c>
      <c r="J130" s="9">
        <v>10.1</v>
      </c>
      <c r="K130" s="10">
        <v>50000000</v>
      </c>
      <c r="L130" s="10">
        <v>49893500</v>
      </c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50000000</v>
      </c>
      <c r="T130" s="10">
        <v>49893500</v>
      </c>
      <c r="U130" s="10">
        <v>49893500</v>
      </c>
      <c r="V130" s="9">
        <v>99.79</v>
      </c>
      <c r="W130" s="9">
        <v>102.51</v>
      </c>
      <c r="X130" s="9">
        <v>0</v>
      </c>
      <c r="Y130" s="9">
        <v>0</v>
      </c>
      <c r="Z130" s="10">
        <v>51255053.640000001</v>
      </c>
      <c r="AA130" s="9">
        <v>9.7100000000000009</v>
      </c>
      <c r="AB130" s="9" t="s">
        <v>569</v>
      </c>
    </row>
    <row r="131" spans="1:28" x14ac:dyDescent="0.2">
      <c r="A131" s="21"/>
      <c r="B131" s="9" t="s">
        <v>49</v>
      </c>
      <c r="C131" s="9">
        <v>1314</v>
      </c>
      <c r="D131" s="9" t="s">
        <v>96</v>
      </c>
      <c r="E131" s="8">
        <v>44359</v>
      </c>
      <c r="G131" s="9" t="s">
        <v>45</v>
      </c>
      <c r="H131" s="9" t="s">
        <v>46</v>
      </c>
      <c r="I131" s="9" t="s">
        <v>97</v>
      </c>
      <c r="J131" s="9">
        <v>10.1</v>
      </c>
      <c r="K131" s="10">
        <v>50000000</v>
      </c>
      <c r="L131" s="10">
        <v>49897000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50000000</v>
      </c>
      <c r="T131" s="10">
        <v>49897000</v>
      </c>
      <c r="U131" s="10">
        <v>49897000</v>
      </c>
      <c r="V131" s="9">
        <v>99.79</v>
      </c>
      <c r="W131" s="9">
        <v>102.99</v>
      </c>
      <c r="X131" s="9">
        <v>0</v>
      </c>
      <c r="Y131" s="9">
        <v>0</v>
      </c>
      <c r="Z131" s="10">
        <v>51494131.170000002</v>
      </c>
      <c r="AA131" s="9">
        <v>9.61</v>
      </c>
      <c r="AB131" s="9" t="s">
        <v>569</v>
      </c>
    </row>
    <row r="132" spans="1:28" x14ac:dyDescent="0.2">
      <c r="A132" s="21"/>
      <c r="B132" s="9" t="s">
        <v>49</v>
      </c>
      <c r="C132" s="9">
        <v>1314</v>
      </c>
      <c r="D132" s="9" t="s">
        <v>164</v>
      </c>
      <c r="E132" s="8">
        <v>43994</v>
      </c>
      <c r="G132" s="9" t="s">
        <v>45</v>
      </c>
      <c r="H132" s="9" t="s">
        <v>46</v>
      </c>
      <c r="I132" s="9" t="s">
        <v>97</v>
      </c>
      <c r="J132" s="9">
        <v>10.1</v>
      </c>
      <c r="K132" s="10">
        <v>50000000</v>
      </c>
      <c r="L132" s="10">
        <v>49897000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50000000</v>
      </c>
      <c r="T132" s="10">
        <v>49897000</v>
      </c>
      <c r="U132" s="10">
        <v>49897000</v>
      </c>
      <c r="V132" s="9">
        <v>99.79</v>
      </c>
      <c r="W132" s="9">
        <v>103.07</v>
      </c>
      <c r="X132" s="9">
        <v>0</v>
      </c>
      <c r="Y132" s="9">
        <v>0</v>
      </c>
      <c r="Z132" s="10">
        <v>51537082.990000002</v>
      </c>
      <c r="AA132" s="9">
        <v>9.56</v>
      </c>
      <c r="AB132" s="9" t="s">
        <v>569</v>
      </c>
    </row>
    <row r="133" spans="1:28" x14ac:dyDescent="0.2">
      <c r="A133" s="21"/>
      <c r="B133" s="9" t="s">
        <v>49</v>
      </c>
      <c r="C133" s="9">
        <v>1314</v>
      </c>
      <c r="D133" s="9" t="s">
        <v>209</v>
      </c>
      <c r="E133" s="8">
        <v>43628</v>
      </c>
      <c r="G133" s="9" t="s">
        <v>45</v>
      </c>
      <c r="H133" s="9" t="s">
        <v>46</v>
      </c>
      <c r="I133" s="9" t="s">
        <v>97</v>
      </c>
      <c r="J133" s="9">
        <v>10.1</v>
      </c>
      <c r="K133" s="10">
        <v>50000000</v>
      </c>
      <c r="L133" s="10">
        <v>49901250</v>
      </c>
      <c r="M133" s="10">
        <v>0</v>
      </c>
      <c r="N133" s="10">
        <v>0</v>
      </c>
      <c r="O133" s="10">
        <v>0</v>
      </c>
      <c r="P133" s="10">
        <v>0</v>
      </c>
      <c r="Q133" s="10">
        <v>0</v>
      </c>
      <c r="R133" s="10">
        <v>0</v>
      </c>
      <c r="S133" s="10">
        <v>50000000</v>
      </c>
      <c r="T133" s="10">
        <v>49901250</v>
      </c>
      <c r="U133" s="10">
        <v>49901250</v>
      </c>
      <c r="V133" s="9">
        <v>99.8</v>
      </c>
      <c r="W133" s="9">
        <v>102.79</v>
      </c>
      <c r="X133" s="9">
        <v>0</v>
      </c>
      <c r="Y133" s="9">
        <v>0</v>
      </c>
      <c r="Z133" s="10">
        <v>51394043.759999998</v>
      </c>
      <c r="AA133" s="9">
        <v>9.57</v>
      </c>
      <c r="AB133" s="9" t="s">
        <v>569</v>
      </c>
    </row>
    <row r="134" spans="1:28" x14ac:dyDescent="0.2">
      <c r="A134" s="21"/>
      <c r="B134" s="9" t="s">
        <v>49</v>
      </c>
      <c r="C134" s="9">
        <v>1314</v>
      </c>
      <c r="D134" s="9" t="s">
        <v>131</v>
      </c>
      <c r="E134" s="8">
        <v>43263</v>
      </c>
      <c r="G134" s="9" t="s">
        <v>45</v>
      </c>
      <c r="H134" s="9" t="s">
        <v>46</v>
      </c>
      <c r="I134" s="9" t="s">
        <v>97</v>
      </c>
      <c r="J134" s="9">
        <v>10.1</v>
      </c>
      <c r="K134" s="10">
        <v>50000000</v>
      </c>
      <c r="L134" s="10">
        <v>49901250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50000000</v>
      </c>
      <c r="T134" s="10">
        <v>49901250</v>
      </c>
      <c r="U134" s="10">
        <v>49901250</v>
      </c>
      <c r="V134" s="9">
        <v>99.8</v>
      </c>
      <c r="W134" s="9">
        <v>102.38</v>
      </c>
      <c r="X134" s="9">
        <v>0</v>
      </c>
      <c r="Y134" s="9">
        <v>0</v>
      </c>
      <c r="Z134" s="10">
        <v>51190238.829999998</v>
      </c>
      <c r="AA134" s="9">
        <v>9.6</v>
      </c>
      <c r="AB134" s="9" t="s">
        <v>569</v>
      </c>
    </row>
    <row r="135" spans="1:28" x14ac:dyDescent="0.2">
      <c r="A135" s="21"/>
      <c r="B135" s="9" t="s">
        <v>49</v>
      </c>
      <c r="C135" s="9">
        <v>1314</v>
      </c>
      <c r="D135" s="9" t="s">
        <v>132</v>
      </c>
      <c r="E135" s="8">
        <v>42898</v>
      </c>
      <c r="G135" s="9" t="s">
        <v>45</v>
      </c>
      <c r="H135" s="9" t="s">
        <v>46</v>
      </c>
      <c r="I135" s="9" t="s">
        <v>97</v>
      </c>
      <c r="J135" s="9">
        <v>10.1</v>
      </c>
      <c r="K135" s="10">
        <v>50000000</v>
      </c>
      <c r="L135" s="10">
        <v>49901250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50000000</v>
      </c>
      <c r="T135" s="10">
        <v>49901250</v>
      </c>
      <c r="U135" s="10">
        <v>49901250</v>
      </c>
      <c r="V135" s="9">
        <v>99.8</v>
      </c>
      <c r="W135" s="9">
        <v>101.95</v>
      </c>
      <c r="X135" s="9">
        <v>0</v>
      </c>
      <c r="Y135" s="9">
        <v>0</v>
      </c>
      <c r="Z135" s="10">
        <v>50976542.759999998</v>
      </c>
      <c r="AA135" s="9">
        <v>9.64</v>
      </c>
      <c r="AB135" s="9" t="s">
        <v>569</v>
      </c>
    </row>
    <row r="136" spans="1:28" x14ac:dyDescent="0.2">
      <c r="A136" s="21"/>
      <c r="B136" s="9" t="s">
        <v>49</v>
      </c>
      <c r="C136" s="9">
        <v>1314</v>
      </c>
      <c r="D136" s="9" t="s">
        <v>133</v>
      </c>
      <c r="E136" s="8">
        <v>42533</v>
      </c>
      <c r="G136" s="9" t="s">
        <v>45</v>
      </c>
      <c r="H136" s="9" t="s">
        <v>46</v>
      </c>
      <c r="I136" s="9" t="s">
        <v>97</v>
      </c>
      <c r="J136" s="9">
        <v>10.1</v>
      </c>
      <c r="K136" s="10">
        <v>50000000</v>
      </c>
      <c r="L136" s="10">
        <v>49895000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50000000</v>
      </c>
      <c r="T136" s="10">
        <v>49895000</v>
      </c>
      <c r="U136" s="10">
        <v>49895000</v>
      </c>
      <c r="V136" s="9">
        <v>99.79</v>
      </c>
      <c r="W136" s="9">
        <v>101.8</v>
      </c>
      <c r="X136" s="9">
        <v>0</v>
      </c>
      <c r="Y136" s="9">
        <v>0</v>
      </c>
      <c r="Z136" s="10">
        <v>50897560.850000001</v>
      </c>
      <c r="AA136" s="9">
        <v>9.61</v>
      </c>
      <c r="AB136" s="9" t="s">
        <v>569</v>
      </c>
    </row>
    <row r="137" spans="1:28" x14ac:dyDescent="0.2">
      <c r="A137" s="21"/>
      <c r="B137" s="9" t="s">
        <v>49</v>
      </c>
      <c r="C137" s="9">
        <v>1314</v>
      </c>
      <c r="D137" s="9" t="s">
        <v>153</v>
      </c>
      <c r="E137" s="8">
        <v>42053</v>
      </c>
      <c r="F137" s="9" t="s">
        <v>154</v>
      </c>
      <c r="G137" s="9" t="s">
        <v>45</v>
      </c>
      <c r="H137" s="9" t="s">
        <v>46</v>
      </c>
      <c r="I137" s="9" t="s">
        <v>97</v>
      </c>
      <c r="J137" s="9">
        <v>7.1</v>
      </c>
      <c r="K137" s="10">
        <v>50000000</v>
      </c>
      <c r="L137" s="10">
        <v>50000000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50000000</v>
      </c>
      <c r="T137" s="10">
        <v>50000000</v>
      </c>
      <c r="U137" s="10">
        <v>50000000</v>
      </c>
      <c r="V137" s="9">
        <v>100</v>
      </c>
      <c r="W137" s="9">
        <v>92.47</v>
      </c>
      <c r="X137" s="9">
        <v>0</v>
      </c>
      <c r="Y137" s="9">
        <v>0</v>
      </c>
      <c r="Z137" s="10">
        <v>46235706.32</v>
      </c>
      <c r="AA137" s="9">
        <v>9.6199999999999992</v>
      </c>
      <c r="AB137" s="9" t="s">
        <v>569</v>
      </c>
    </row>
    <row r="138" spans="1:28" x14ac:dyDescent="0.2">
      <c r="A138" s="21"/>
      <c r="B138" s="9" t="s">
        <v>49</v>
      </c>
      <c r="C138" s="9">
        <v>1314</v>
      </c>
      <c r="D138" s="9" t="s">
        <v>526</v>
      </c>
      <c r="E138" s="8">
        <v>42078</v>
      </c>
      <c r="F138" s="9" t="s">
        <v>806</v>
      </c>
      <c r="G138" s="9" t="s">
        <v>45</v>
      </c>
      <c r="H138" s="9" t="s">
        <v>46</v>
      </c>
      <c r="I138" s="9" t="s">
        <v>99</v>
      </c>
      <c r="J138" s="9">
        <v>8.9</v>
      </c>
      <c r="K138" s="10">
        <v>50000000</v>
      </c>
      <c r="L138" s="10">
        <v>50000000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50000000</v>
      </c>
      <c r="T138" s="10">
        <v>50000000</v>
      </c>
      <c r="U138" s="10">
        <v>50000000</v>
      </c>
      <c r="V138" s="9">
        <v>100</v>
      </c>
      <c r="W138" s="9">
        <v>97.74</v>
      </c>
      <c r="X138" s="9">
        <v>0</v>
      </c>
      <c r="Y138" s="9">
        <v>0</v>
      </c>
      <c r="Z138" s="10">
        <v>48869733.219999999</v>
      </c>
      <c r="AA138" s="9">
        <v>9.6199999999999992</v>
      </c>
      <c r="AB138" s="9" t="s">
        <v>569</v>
      </c>
    </row>
    <row r="139" spans="1:28" x14ac:dyDescent="0.2">
      <c r="A139" s="21"/>
      <c r="B139" s="9" t="s">
        <v>49</v>
      </c>
      <c r="C139" s="9">
        <v>1314</v>
      </c>
      <c r="D139" s="9" t="s">
        <v>524</v>
      </c>
      <c r="E139" s="8">
        <v>43905</v>
      </c>
      <c r="F139" s="9" t="s">
        <v>807</v>
      </c>
      <c r="G139" s="9" t="s">
        <v>45</v>
      </c>
      <c r="H139" s="9" t="s">
        <v>46</v>
      </c>
      <c r="I139" s="9" t="s">
        <v>99</v>
      </c>
      <c r="J139" s="9">
        <v>8.9</v>
      </c>
      <c r="K139" s="10">
        <v>50000000</v>
      </c>
      <c r="L139" s="10">
        <v>50000000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50000000</v>
      </c>
      <c r="T139" s="10">
        <v>50000000</v>
      </c>
      <c r="U139" s="10">
        <v>50000000</v>
      </c>
      <c r="V139" s="9">
        <v>100</v>
      </c>
      <c r="W139" s="9">
        <v>96.06</v>
      </c>
      <c r="X139" s="9">
        <v>0</v>
      </c>
      <c r="Y139" s="9">
        <v>0</v>
      </c>
      <c r="Z139" s="10">
        <v>48030013.409999996</v>
      </c>
      <c r="AA139" s="9">
        <v>9.56</v>
      </c>
      <c r="AB139" s="9" t="s">
        <v>569</v>
      </c>
    </row>
    <row r="140" spans="1:28" x14ac:dyDescent="0.2">
      <c r="A140" s="21"/>
      <c r="B140" s="9" t="s">
        <v>49</v>
      </c>
      <c r="C140" s="9">
        <v>1314</v>
      </c>
      <c r="D140" s="9" t="s">
        <v>530</v>
      </c>
      <c r="E140" s="8">
        <v>43753</v>
      </c>
      <c r="F140" s="9" t="s">
        <v>808</v>
      </c>
      <c r="G140" s="9" t="s">
        <v>45</v>
      </c>
      <c r="H140" s="9" t="s">
        <v>46</v>
      </c>
      <c r="I140" s="9" t="s">
        <v>99</v>
      </c>
      <c r="J140" s="9">
        <v>8.8000000000000007</v>
      </c>
      <c r="K140" s="10">
        <v>50000000</v>
      </c>
      <c r="L140" s="10">
        <v>50000000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50000000</v>
      </c>
      <c r="T140" s="10">
        <v>50000000</v>
      </c>
      <c r="U140" s="10">
        <v>50000000</v>
      </c>
      <c r="V140" s="9">
        <v>100</v>
      </c>
      <c r="W140" s="9">
        <v>95.62</v>
      </c>
      <c r="X140" s="9">
        <v>0</v>
      </c>
      <c r="Y140" s="9">
        <v>0</v>
      </c>
      <c r="Z140" s="10">
        <v>47808530.659999996</v>
      </c>
      <c r="AA140" s="9">
        <v>9.57</v>
      </c>
      <c r="AB140" s="9" t="s">
        <v>569</v>
      </c>
    </row>
    <row r="141" spans="1:28" x14ac:dyDescent="0.2">
      <c r="A141" s="21"/>
      <c r="B141" s="9" t="s">
        <v>49</v>
      </c>
      <c r="C141" s="9">
        <v>1314</v>
      </c>
      <c r="D141" s="9" t="s">
        <v>523</v>
      </c>
      <c r="E141" s="8">
        <v>41927</v>
      </c>
      <c r="F141" s="9" t="s">
        <v>809</v>
      </c>
      <c r="G141" s="9" t="s">
        <v>45</v>
      </c>
      <c r="H141" s="9" t="s">
        <v>46</v>
      </c>
      <c r="I141" s="9" t="s">
        <v>99</v>
      </c>
      <c r="J141" s="9">
        <v>8.4499999999999993</v>
      </c>
      <c r="K141" s="10">
        <v>50000000</v>
      </c>
      <c r="L141" s="10">
        <v>50000000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50000000</v>
      </c>
      <c r="T141" s="10">
        <v>50000000</v>
      </c>
      <c r="U141" s="10">
        <v>50000000</v>
      </c>
      <c r="V141" s="9">
        <v>100</v>
      </c>
      <c r="W141" s="9">
        <v>96.74</v>
      </c>
      <c r="X141" s="9">
        <v>0</v>
      </c>
      <c r="Y141" s="9">
        <v>0</v>
      </c>
      <c r="Z141" s="10">
        <v>48369793.810000002</v>
      </c>
      <c r="AA141" s="9">
        <v>9.61</v>
      </c>
      <c r="AB141" s="9" t="s">
        <v>569</v>
      </c>
    </row>
    <row r="142" spans="1:28" x14ac:dyDescent="0.2">
      <c r="A142" s="21"/>
      <c r="B142" s="9" t="s">
        <v>49</v>
      </c>
      <c r="C142" s="9">
        <v>1314</v>
      </c>
      <c r="D142" s="9" t="s">
        <v>103</v>
      </c>
      <c r="E142" s="8">
        <v>40801</v>
      </c>
      <c r="G142" s="9" t="s">
        <v>45</v>
      </c>
      <c r="H142" s="9" t="s">
        <v>46</v>
      </c>
      <c r="I142" s="9" t="s">
        <v>99</v>
      </c>
      <c r="J142" s="9">
        <v>11.15</v>
      </c>
      <c r="K142" s="10">
        <v>100000000</v>
      </c>
      <c r="L142" s="10">
        <v>100000000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100000000</v>
      </c>
      <c r="T142" s="10">
        <v>100000000</v>
      </c>
      <c r="U142" s="10">
        <v>100000000</v>
      </c>
      <c r="V142" s="9">
        <v>100</v>
      </c>
      <c r="W142" s="9">
        <v>100.18</v>
      </c>
      <c r="X142" s="9">
        <v>0</v>
      </c>
      <c r="Y142" s="9">
        <v>0</v>
      </c>
      <c r="Z142" s="10">
        <v>100181912.89</v>
      </c>
      <c r="AA142" s="9">
        <v>9.44</v>
      </c>
      <c r="AB142" s="9" t="s">
        <v>569</v>
      </c>
    </row>
    <row r="143" spans="1:28" x14ac:dyDescent="0.2">
      <c r="A143" s="21"/>
      <c r="B143" s="9" t="s">
        <v>49</v>
      </c>
      <c r="C143" s="9">
        <v>1314</v>
      </c>
      <c r="D143" s="9" t="s">
        <v>121</v>
      </c>
      <c r="E143" s="8">
        <v>43323</v>
      </c>
      <c r="F143" s="9" t="s">
        <v>810</v>
      </c>
      <c r="G143" s="9" t="s">
        <v>45</v>
      </c>
      <c r="H143" s="9" t="s">
        <v>46</v>
      </c>
      <c r="I143" s="9" t="s">
        <v>99</v>
      </c>
      <c r="J143" s="9">
        <v>10.85</v>
      </c>
      <c r="K143" s="10">
        <v>100000000</v>
      </c>
      <c r="L143" s="10">
        <v>100000000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100000000</v>
      </c>
      <c r="T143" s="10">
        <v>100000000</v>
      </c>
      <c r="U143" s="10">
        <v>100000000</v>
      </c>
      <c r="V143" s="9">
        <v>100</v>
      </c>
      <c r="W143" s="9">
        <v>106.16</v>
      </c>
      <c r="X143" s="9">
        <v>0</v>
      </c>
      <c r="Y143" s="9">
        <v>0</v>
      </c>
      <c r="Z143" s="10">
        <v>106161893.92</v>
      </c>
      <c r="AA143" s="9">
        <v>9.6</v>
      </c>
      <c r="AB143" s="9" t="s">
        <v>569</v>
      </c>
    </row>
    <row r="144" spans="1:28" x14ac:dyDescent="0.2">
      <c r="A144" s="21"/>
      <c r="B144" s="9" t="s">
        <v>49</v>
      </c>
      <c r="C144" s="9">
        <v>1314</v>
      </c>
      <c r="D144" s="9" t="s">
        <v>102</v>
      </c>
      <c r="E144" s="8">
        <v>41497</v>
      </c>
      <c r="F144" s="9" t="s">
        <v>811</v>
      </c>
      <c r="G144" s="9" t="s">
        <v>45</v>
      </c>
      <c r="H144" s="9" t="s">
        <v>46</v>
      </c>
      <c r="I144" s="9" t="s">
        <v>99</v>
      </c>
      <c r="J144" s="9">
        <v>10.9</v>
      </c>
      <c r="K144" s="10">
        <v>100000000</v>
      </c>
      <c r="L144" s="10">
        <v>100000000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100000000</v>
      </c>
      <c r="T144" s="10">
        <v>100000000</v>
      </c>
      <c r="U144" s="10">
        <v>100000000</v>
      </c>
      <c r="V144" s="9">
        <v>100</v>
      </c>
      <c r="W144" s="9">
        <v>102.29</v>
      </c>
      <c r="X144" s="9">
        <v>0</v>
      </c>
      <c r="Y144" s="9">
        <v>0</v>
      </c>
      <c r="Z144" s="10">
        <v>102291014.2</v>
      </c>
      <c r="AA144" s="9">
        <v>9.61</v>
      </c>
      <c r="AB144" s="9" t="s">
        <v>569</v>
      </c>
    </row>
    <row r="145" spans="1:28" x14ac:dyDescent="0.2">
      <c r="A145" s="21"/>
      <c r="B145" s="9" t="s">
        <v>49</v>
      </c>
      <c r="C145" s="9">
        <v>1314</v>
      </c>
      <c r="D145" s="9" t="s">
        <v>122</v>
      </c>
      <c r="E145" s="8">
        <v>41172</v>
      </c>
      <c r="G145" s="9" t="s">
        <v>45</v>
      </c>
      <c r="H145" s="9" t="s">
        <v>46</v>
      </c>
      <c r="I145" s="9" t="s">
        <v>99</v>
      </c>
      <c r="J145" s="9">
        <v>9.8000000000000007</v>
      </c>
      <c r="K145" s="10">
        <v>100000000</v>
      </c>
      <c r="L145" s="10">
        <v>100000000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100000000</v>
      </c>
      <c r="T145" s="10">
        <v>100000000</v>
      </c>
      <c r="U145" s="10">
        <v>100000000</v>
      </c>
      <c r="V145" s="9">
        <v>100</v>
      </c>
      <c r="W145" s="9">
        <v>100.2</v>
      </c>
      <c r="X145" s="9">
        <v>0</v>
      </c>
      <c r="Y145" s="9">
        <v>0</v>
      </c>
      <c r="Z145" s="10">
        <v>100201628.11</v>
      </c>
      <c r="AA145" s="9">
        <v>9.5299999999999994</v>
      </c>
      <c r="AB145" s="9" t="s">
        <v>569</v>
      </c>
    </row>
    <row r="146" spans="1:28" x14ac:dyDescent="0.2">
      <c r="A146" s="21"/>
      <c r="B146" s="9" t="s">
        <v>49</v>
      </c>
      <c r="C146" s="9">
        <v>1314</v>
      </c>
      <c r="D146" s="9" t="s">
        <v>101</v>
      </c>
      <c r="E146" s="8">
        <v>42824</v>
      </c>
      <c r="G146" s="9" t="s">
        <v>45</v>
      </c>
      <c r="H146" s="9" t="s">
        <v>46</v>
      </c>
      <c r="I146" s="9" t="s">
        <v>99</v>
      </c>
      <c r="J146" s="9">
        <v>9.9</v>
      </c>
      <c r="K146" s="10">
        <v>100000000</v>
      </c>
      <c r="L146" s="10">
        <v>99911200</v>
      </c>
      <c r="M146" s="10">
        <v>0</v>
      </c>
      <c r="N146" s="10">
        <v>0</v>
      </c>
      <c r="O146" s="10">
        <v>0</v>
      </c>
      <c r="P146" s="10">
        <v>0</v>
      </c>
      <c r="Q146" s="10">
        <v>0</v>
      </c>
      <c r="R146" s="10">
        <v>0</v>
      </c>
      <c r="S146" s="10">
        <v>100000000</v>
      </c>
      <c r="T146" s="10">
        <v>99911200</v>
      </c>
      <c r="U146" s="10">
        <v>99911200</v>
      </c>
      <c r="V146" s="9">
        <v>99.91</v>
      </c>
      <c r="W146" s="9">
        <v>101.01</v>
      </c>
      <c r="X146" s="9">
        <v>0</v>
      </c>
      <c r="Y146" s="9">
        <v>0</v>
      </c>
      <c r="Z146" s="10">
        <v>101010569.48</v>
      </c>
      <c r="AA146" s="9">
        <v>9.6300000000000008</v>
      </c>
      <c r="AB146" s="9" t="s">
        <v>569</v>
      </c>
    </row>
    <row r="147" spans="1:28" x14ac:dyDescent="0.2">
      <c r="A147" s="21"/>
      <c r="B147" s="9" t="s">
        <v>49</v>
      </c>
      <c r="C147" s="9">
        <v>1314</v>
      </c>
      <c r="D147" s="9" t="s">
        <v>210</v>
      </c>
      <c r="E147" s="8">
        <v>42816</v>
      </c>
      <c r="G147" s="9" t="s">
        <v>45</v>
      </c>
      <c r="H147" s="9" t="s">
        <v>46</v>
      </c>
      <c r="I147" s="9" t="s">
        <v>99</v>
      </c>
      <c r="J147" s="9">
        <v>9.9</v>
      </c>
      <c r="K147" s="10">
        <v>250000000</v>
      </c>
      <c r="L147" s="10">
        <v>249875000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250000000</v>
      </c>
      <c r="T147" s="10">
        <v>249875000</v>
      </c>
      <c r="U147" s="10">
        <v>249875000</v>
      </c>
      <c r="V147" s="9">
        <v>99.95</v>
      </c>
      <c r="W147" s="9">
        <v>101.01</v>
      </c>
      <c r="X147" s="9">
        <v>0</v>
      </c>
      <c r="Y147" s="9">
        <v>0</v>
      </c>
      <c r="Z147" s="10">
        <v>252513124.55000001</v>
      </c>
      <c r="AA147" s="9">
        <v>9.6300000000000008</v>
      </c>
      <c r="AB147" s="9" t="s">
        <v>569</v>
      </c>
    </row>
    <row r="148" spans="1:28" x14ac:dyDescent="0.2">
      <c r="A148" s="21"/>
      <c r="B148" s="9" t="s">
        <v>49</v>
      </c>
      <c r="C148" s="9">
        <v>1314</v>
      </c>
      <c r="D148" s="9" t="s">
        <v>100</v>
      </c>
      <c r="E148" s="8">
        <v>40793</v>
      </c>
      <c r="G148" s="9" t="s">
        <v>45</v>
      </c>
      <c r="H148" s="9" t="s">
        <v>46</v>
      </c>
      <c r="I148" s="9" t="s">
        <v>99</v>
      </c>
      <c r="J148" s="9">
        <v>8.5500000000000007</v>
      </c>
      <c r="K148" s="10">
        <v>50000000</v>
      </c>
      <c r="L148" s="10">
        <v>50024634.490000002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50000000</v>
      </c>
      <c r="T148" s="10">
        <v>50024634.490000002</v>
      </c>
      <c r="U148" s="10">
        <v>50010535.579999998</v>
      </c>
      <c r="V148" s="9">
        <v>100.02</v>
      </c>
      <c r="W148" s="9">
        <v>99.82</v>
      </c>
      <c r="X148" s="9">
        <v>24634.49</v>
      </c>
      <c r="Y148" s="9">
        <v>14098.91</v>
      </c>
      <c r="Z148" s="10">
        <v>49909121.18</v>
      </c>
      <c r="AA148" s="9">
        <v>9.2799999999999994</v>
      </c>
      <c r="AB148" s="9" t="s">
        <v>569</v>
      </c>
    </row>
    <row r="149" spans="1:28" x14ac:dyDescent="0.2">
      <c r="A149" s="21"/>
      <c r="B149" s="9" t="s">
        <v>49</v>
      </c>
      <c r="C149" s="9">
        <v>1314</v>
      </c>
      <c r="D149" s="9" t="s">
        <v>211</v>
      </c>
      <c r="E149" s="8">
        <v>40825</v>
      </c>
      <c r="G149" s="9" t="s">
        <v>45</v>
      </c>
      <c r="H149" s="9" t="s">
        <v>46</v>
      </c>
      <c r="I149" s="9" t="s">
        <v>99</v>
      </c>
      <c r="J149" s="9">
        <v>8.49</v>
      </c>
      <c r="K149" s="10">
        <v>300000000</v>
      </c>
      <c r="L149" s="10">
        <v>299334950</v>
      </c>
      <c r="M149" s="10">
        <v>0</v>
      </c>
      <c r="N149" s="10">
        <v>0</v>
      </c>
      <c r="O149" s="10">
        <v>0</v>
      </c>
      <c r="P149" s="10">
        <v>0</v>
      </c>
      <c r="Q149" s="10">
        <v>0</v>
      </c>
      <c r="R149" s="10">
        <v>0</v>
      </c>
      <c r="S149" s="10">
        <v>300000000</v>
      </c>
      <c r="T149" s="10">
        <v>299334950</v>
      </c>
      <c r="U149" s="10">
        <v>299334950</v>
      </c>
      <c r="V149" s="9">
        <v>99.78</v>
      </c>
      <c r="W149" s="9">
        <v>99.57</v>
      </c>
      <c r="X149" s="9">
        <v>0</v>
      </c>
      <c r="Y149" s="9">
        <v>0</v>
      </c>
      <c r="Z149" s="10">
        <v>298702616.51999998</v>
      </c>
      <c r="AA149" s="9">
        <v>9.51</v>
      </c>
      <c r="AB149" s="9" t="s">
        <v>569</v>
      </c>
    </row>
    <row r="150" spans="1:28" x14ac:dyDescent="0.2">
      <c r="A150" s="21"/>
      <c r="B150" s="9" t="s">
        <v>49</v>
      </c>
      <c r="C150" s="9">
        <v>1314</v>
      </c>
      <c r="D150" s="9" t="s">
        <v>212</v>
      </c>
      <c r="E150" s="8">
        <v>42620</v>
      </c>
      <c r="G150" s="9" t="s">
        <v>45</v>
      </c>
      <c r="H150" s="9" t="s">
        <v>46</v>
      </c>
      <c r="I150" s="9" t="s">
        <v>99</v>
      </c>
      <c r="J150" s="9">
        <v>8.8000000000000007</v>
      </c>
      <c r="K150" s="10">
        <v>150000000</v>
      </c>
      <c r="L150" s="10">
        <v>150906134.37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150000000</v>
      </c>
      <c r="T150" s="10">
        <v>150906134.37</v>
      </c>
      <c r="U150" s="10">
        <v>150864614.71000001</v>
      </c>
      <c r="V150" s="9">
        <v>100.58</v>
      </c>
      <c r="W150" s="9">
        <v>98.24</v>
      </c>
      <c r="X150" s="9">
        <v>906134.37</v>
      </c>
      <c r="Y150" s="9">
        <v>41519.660000000003</v>
      </c>
      <c r="Z150" s="10">
        <v>147365060.37</v>
      </c>
      <c r="AA150" s="9">
        <v>9.44</v>
      </c>
      <c r="AB150" s="9" t="s">
        <v>569</v>
      </c>
    </row>
    <row r="151" spans="1:28" x14ac:dyDescent="0.2">
      <c r="A151" s="21"/>
      <c r="B151" s="9" t="s">
        <v>49</v>
      </c>
      <c r="C151" s="9">
        <v>1314</v>
      </c>
      <c r="D151" s="9" t="s">
        <v>602</v>
      </c>
      <c r="E151" s="8">
        <v>42791</v>
      </c>
      <c r="G151" s="9" t="s">
        <v>45</v>
      </c>
      <c r="H151" s="9" t="s">
        <v>46</v>
      </c>
      <c r="I151" s="9" t="s">
        <v>97</v>
      </c>
      <c r="J151" s="9">
        <v>8.9</v>
      </c>
      <c r="K151" s="10">
        <v>50000000</v>
      </c>
      <c r="L151" s="10">
        <v>49421200</v>
      </c>
      <c r="M151" s="10">
        <v>0</v>
      </c>
      <c r="N151" s="10">
        <v>0</v>
      </c>
      <c r="O151" s="10">
        <v>0</v>
      </c>
      <c r="P151" s="10">
        <v>0</v>
      </c>
      <c r="Q151" s="10">
        <v>0</v>
      </c>
      <c r="R151" s="10">
        <v>0</v>
      </c>
      <c r="S151" s="10">
        <v>50000000</v>
      </c>
      <c r="T151" s="10">
        <v>49421200</v>
      </c>
      <c r="U151" s="10">
        <v>49421200</v>
      </c>
      <c r="V151" s="9">
        <v>98.84</v>
      </c>
      <c r="W151" s="9">
        <v>84.91</v>
      </c>
      <c r="X151" s="9">
        <v>0</v>
      </c>
      <c r="Y151" s="9">
        <v>0</v>
      </c>
      <c r="Z151" s="10">
        <v>42456194.43</v>
      </c>
      <c r="AA151" s="9">
        <v>9.6300000000000008</v>
      </c>
      <c r="AB151" s="9" t="s">
        <v>569</v>
      </c>
    </row>
    <row r="152" spans="1:28" x14ac:dyDescent="0.2">
      <c r="A152" s="21"/>
      <c r="B152" s="9" t="s">
        <v>49</v>
      </c>
      <c r="C152" s="9">
        <v>1314</v>
      </c>
      <c r="D152" s="9" t="s">
        <v>604</v>
      </c>
      <c r="E152" s="8">
        <v>42298</v>
      </c>
      <c r="F152" s="9" t="s">
        <v>812</v>
      </c>
      <c r="G152" s="9" t="s">
        <v>45</v>
      </c>
      <c r="H152" s="9" t="s">
        <v>46</v>
      </c>
      <c r="I152" s="9" t="s">
        <v>97</v>
      </c>
      <c r="J152" s="9">
        <v>8.84</v>
      </c>
      <c r="K152" s="10">
        <v>190000000</v>
      </c>
      <c r="L152" s="10">
        <v>187163960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190000000</v>
      </c>
      <c r="T152" s="10">
        <v>187163960</v>
      </c>
      <c r="U152" s="10">
        <v>187163960</v>
      </c>
      <c r="V152" s="9">
        <v>98.51</v>
      </c>
      <c r="W152" s="9">
        <v>97.25</v>
      </c>
      <c r="X152" s="9">
        <v>0</v>
      </c>
      <c r="Y152" s="9">
        <v>0</v>
      </c>
      <c r="Z152" s="10">
        <v>184773003.31999999</v>
      </c>
      <c r="AA152" s="9">
        <v>9.6199999999999992</v>
      </c>
      <c r="AB152" s="9" t="s">
        <v>569</v>
      </c>
    </row>
    <row r="153" spans="1:28" x14ac:dyDescent="0.2">
      <c r="A153" s="21"/>
      <c r="B153" s="9" t="s">
        <v>49</v>
      </c>
      <c r="C153" s="9">
        <v>1314</v>
      </c>
      <c r="D153" s="9" t="s">
        <v>601</v>
      </c>
      <c r="E153" s="8">
        <v>42664</v>
      </c>
      <c r="F153" s="9" t="s">
        <v>813</v>
      </c>
      <c r="G153" s="9" t="s">
        <v>45</v>
      </c>
      <c r="H153" s="9" t="s">
        <v>46</v>
      </c>
      <c r="I153" s="9" t="s">
        <v>97</v>
      </c>
      <c r="J153" s="9">
        <v>8.84</v>
      </c>
      <c r="K153" s="10">
        <v>100000000</v>
      </c>
      <c r="L153" s="10">
        <v>98507100</v>
      </c>
      <c r="M153" s="10">
        <v>0</v>
      </c>
      <c r="N153" s="10">
        <v>0</v>
      </c>
      <c r="O153" s="10">
        <v>0</v>
      </c>
      <c r="P153" s="10">
        <v>0</v>
      </c>
      <c r="Q153" s="10">
        <v>0</v>
      </c>
      <c r="R153" s="10">
        <v>0</v>
      </c>
      <c r="S153" s="10">
        <v>100000000</v>
      </c>
      <c r="T153" s="10">
        <v>98507100</v>
      </c>
      <c r="U153" s="10">
        <v>98507100</v>
      </c>
      <c r="V153" s="9">
        <v>98.51</v>
      </c>
      <c r="W153" s="9">
        <v>96.75</v>
      </c>
      <c r="X153" s="9">
        <v>0</v>
      </c>
      <c r="Y153" s="9">
        <v>0</v>
      </c>
      <c r="Z153" s="10">
        <v>96745004.469999999</v>
      </c>
      <c r="AA153" s="9">
        <v>9.6199999999999992</v>
      </c>
      <c r="AB153" s="9" t="s">
        <v>569</v>
      </c>
    </row>
    <row r="154" spans="1:28" x14ac:dyDescent="0.2">
      <c r="A154" s="21"/>
      <c r="B154" s="9" t="s">
        <v>49</v>
      </c>
      <c r="C154" s="9">
        <v>1314</v>
      </c>
      <c r="D154" s="9" t="s">
        <v>134</v>
      </c>
      <c r="E154" s="8">
        <v>42167</v>
      </c>
      <c r="G154" s="9" t="s">
        <v>45</v>
      </c>
      <c r="H154" s="9" t="s">
        <v>46</v>
      </c>
      <c r="I154" s="9" t="s">
        <v>97</v>
      </c>
      <c r="J154" s="9">
        <v>10.1</v>
      </c>
      <c r="K154" s="10">
        <v>50000000</v>
      </c>
      <c r="L154" s="10">
        <v>49907250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50000000</v>
      </c>
      <c r="T154" s="10">
        <v>49907250</v>
      </c>
      <c r="U154" s="10">
        <v>49907250</v>
      </c>
      <c r="V154" s="9">
        <v>99.81</v>
      </c>
      <c r="W154" s="9">
        <v>101.47</v>
      </c>
      <c r="X154" s="9">
        <v>0</v>
      </c>
      <c r="Y154" s="9">
        <v>0</v>
      </c>
      <c r="Z154" s="10">
        <v>50736415.340000004</v>
      </c>
      <c r="AA154" s="9">
        <v>9.6199999999999992</v>
      </c>
      <c r="AB154" s="9" t="s">
        <v>569</v>
      </c>
    </row>
    <row r="155" spans="1:28" x14ac:dyDescent="0.2">
      <c r="A155" s="21"/>
      <c r="B155" s="9" t="s">
        <v>49</v>
      </c>
      <c r="C155" s="9">
        <v>1314</v>
      </c>
      <c r="D155" s="9" t="s">
        <v>135</v>
      </c>
      <c r="E155" s="8">
        <v>41802</v>
      </c>
      <c r="G155" s="9" t="s">
        <v>45</v>
      </c>
      <c r="H155" s="9" t="s">
        <v>46</v>
      </c>
      <c r="I155" s="9" t="s">
        <v>97</v>
      </c>
      <c r="J155" s="9">
        <v>10.1</v>
      </c>
      <c r="K155" s="10">
        <v>50000000</v>
      </c>
      <c r="L155" s="10">
        <v>49907250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50000000</v>
      </c>
      <c r="T155" s="10">
        <v>49907250</v>
      </c>
      <c r="U155" s="10">
        <v>49907250</v>
      </c>
      <c r="V155" s="9">
        <v>99.81</v>
      </c>
      <c r="W155" s="9">
        <v>101.16</v>
      </c>
      <c r="X155" s="9">
        <v>0</v>
      </c>
      <c r="Y155" s="9">
        <v>0</v>
      </c>
      <c r="Z155" s="10">
        <v>50581214.100000001</v>
      </c>
      <c r="AA155" s="9">
        <v>9.61</v>
      </c>
      <c r="AB155" s="9" t="s">
        <v>569</v>
      </c>
    </row>
    <row r="156" spans="1:28" x14ac:dyDescent="0.2">
      <c r="A156" s="21"/>
      <c r="B156" s="9" t="s">
        <v>49</v>
      </c>
      <c r="C156" s="9">
        <v>1314</v>
      </c>
      <c r="D156" s="9" t="s">
        <v>136</v>
      </c>
      <c r="E156" s="8">
        <v>41437</v>
      </c>
      <c r="G156" s="9" t="s">
        <v>45</v>
      </c>
      <c r="H156" s="9" t="s">
        <v>46</v>
      </c>
      <c r="I156" s="9" t="s">
        <v>97</v>
      </c>
      <c r="J156" s="9">
        <v>10.1</v>
      </c>
      <c r="K156" s="10">
        <v>50000000</v>
      </c>
      <c r="L156" s="10">
        <v>49907250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50000000</v>
      </c>
      <c r="T156" s="10">
        <v>49907250</v>
      </c>
      <c r="U156" s="10">
        <v>49907250</v>
      </c>
      <c r="V156" s="9">
        <v>99.81</v>
      </c>
      <c r="W156" s="9">
        <v>100.8</v>
      </c>
      <c r="X156" s="9">
        <v>0</v>
      </c>
      <c r="Y156" s="9">
        <v>0</v>
      </c>
      <c r="Z156" s="10">
        <v>50398781.390000001</v>
      </c>
      <c r="AA156" s="9">
        <v>9.61</v>
      </c>
      <c r="AB156" s="9" t="s">
        <v>569</v>
      </c>
    </row>
    <row r="157" spans="1:28" x14ac:dyDescent="0.2">
      <c r="A157" s="21"/>
      <c r="B157" s="9" t="s">
        <v>49</v>
      </c>
      <c r="C157" s="9">
        <v>1314</v>
      </c>
      <c r="D157" s="9" t="s">
        <v>137</v>
      </c>
      <c r="E157" s="8">
        <v>41072</v>
      </c>
      <c r="G157" s="9" t="s">
        <v>45</v>
      </c>
      <c r="H157" s="9" t="s">
        <v>46</v>
      </c>
      <c r="I157" s="9" t="s">
        <v>97</v>
      </c>
      <c r="J157" s="9">
        <v>10.1</v>
      </c>
      <c r="K157" s="10">
        <v>50000000</v>
      </c>
      <c r="L157" s="10">
        <v>49907250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50000000</v>
      </c>
      <c r="T157" s="10">
        <v>49907250</v>
      </c>
      <c r="U157" s="10">
        <v>49907250</v>
      </c>
      <c r="V157" s="9">
        <v>99.81</v>
      </c>
      <c r="W157" s="9">
        <v>100.46</v>
      </c>
      <c r="X157" s="9">
        <v>0</v>
      </c>
      <c r="Y157" s="9">
        <v>0</v>
      </c>
      <c r="Z157" s="10">
        <v>50228901.93</v>
      </c>
      <c r="AA157" s="9">
        <v>9.5</v>
      </c>
      <c r="AB157" s="9" t="s">
        <v>569</v>
      </c>
    </row>
    <row r="158" spans="1:28" x14ac:dyDescent="0.2">
      <c r="A158" s="21"/>
      <c r="B158" s="9" t="s">
        <v>49</v>
      </c>
      <c r="C158" s="9">
        <v>1314</v>
      </c>
      <c r="D158" s="9" t="s">
        <v>138</v>
      </c>
      <c r="E158" s="8">
        <v>40706</v>
      </c>
      <c r="G158" s="9" t="s">
        <v>45</v>
      </c>
      <c r="H158" s="9" t="s">
        <v>46</v>
      </c>
      <c r="I158" s="9" t="s">
        <v>97</v>
      </c>
      <c r="J158" s="9">
        <v>10.1</v>
      </c>
      <c r="K158" s="10">
        <v>50000000</v>
      </c>
      <c r="L158" s="10">
        <v>49906350</v>
      </c>
      <c r="M158" s="10">
        <v>0</v>
      </c>
      <c r="N158" s="10">
        <v>0</v>
      </c>
      <c r="O158" s="10">
        <v>50000000</v>
      </c>
      <c r="P158" s="10">
        <v>49906350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9">
        <v>0</v>
      </c>
      <c r="W158" s="9">
        <v>0</v>
      </c>
      <c r="X158" s="9">
        <v>0</v>
      </c>
      <c r="Y158" s="9">
        <v>0</v>
      </c>
      <c r="Z158" s="10">
        <v>0</v>
      </c>
      <c r="AA158" s="9">
        <v>0</v>
      </c>
      <c r="AB158" s="9" t="s">
        <v>569</v>
      </c>
    </row>
    <row r="159" spans="1:28" x14ac:dyDescent="0.2">
      <c r="A159" s="21"/>
      <c r="B159" s="9" t="s">
        <v>49</v>
      </c>
      <c r="C159" s="9">
        <v>1314</v>
      </c>
      <c r="D159" s="9" t="s">
        <v>139</v>
      </c>
      <c r="E159" s="8">
        <v>41923</v>
      </c>
      <c r="G159" s="9" t="s">
        <v>45</v>
      </c>
      <c r="H159" s="9" t="s">
        <v>46</v>
      </c>
      <c r="I159" s="9" t="s">
        <v>97</v>
      </c>
      <c r="J159" s="9">
        <v>8.73</v>
      </c>
      <c r="K159" s="10">
        <v>100000000</v>
      </c>
      <c r="L159" s="10">
        <v>99951100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100000000</v>
      </c>
      <c r="T159" s="10">
        <v>99951100</v>
      </c>
      <c r="U159" s="10">
        <v>99951100</v>
      </c>
      <c r="V159" s="9">
        <v>99.95</v>
      </c>
      <c r="W159" s="9">
        <v>97.51</v>
      </c>
      <c r="X159" s="9">
        <v>0</v>
      </c>
      <c r="Y159" s="9">
        <v>0</v>
      </c>
      <c r="Z159" s="10">
        <v>97505492.269999996</v>
      </c>
      <c r="AA159" s="9">
        <v>9.61</v>
      </c>
      <c r="AB159" s="9" t="s">
        <v>569</v>
      </c>
    </row>
    <row r="160" spans="1:28" x14ac:dyDescent="0.2">
      <c r="A160" s="21"/>
      <c r="B160" s="9" t="s">
        <v>49</v>
      </c>
      <c r="C160" s="9">
        <v>1314</v>
      </c>
      <c r="D160" s="9" t="s">
        <v>140</v>
      </c>
      <c r="E160" s="8">
        <v>41558</v>
      </c>
      <c r="G160" s="9" t="s">
        <v>45</v>
      </c>
      <c r="H160" s="9" t="s">
        <v>46</v>
      </c>
      <c r="I160" s="9" t="s">
        <v>97</v>
      </c>
      <c r="J160" s="9">
        <v>8.73</v>
      </c>
      <c r="K160" s="10">
        <v>100000000</v>
      </c>
      <c r="L160" s="10">
        <v>99945000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100000000</v>
      </c>
      <c r="T160" s="10">
        <v>99945000</v>
      </c>
      <c r="U160" s="10">
        <v>99945000</v>
      </c>
      <c r="V160" s="9">
        <v>99.95</v>
      </c>
      <c r="W160" s="9">
        <v>98.16</v>
      </c>
      <c r="X160" s="9">
        <v>0</v>
      </c>
      <c r="Y160" s="9">
        <v>0</v>
      </c>
      <c r="Z160" s="10">
        <v>98164097.239999995</v>
      </c>
      <c r="AA160" s="9">
        <v>9.61</v>
      </c>
      <c r="AB160" s="9" t="s">
        <v>569</v>
      </c>
    </row>
    <row r="161" spans="1:28" x14ac:dyDescent="0.2">
      <c r="A161" s="21"/>
      <c r="B161" s="9" t="s">
        <v>49</v>
      </c>
      <c r="C161" s="9">
        <v>1314</v>
      </c>
      <c r="D161" s="9" t="s">
        <v>141</v>
      </c>
      <c r="E161" s="8">
        <v>42654</v>
      </c>
      <c r="G161" s="9" t="s">
        <v>45</v>
      </c>
      <c r="H161" s="9" t="s">
        <v>46</v>
      </c>
      <c r="I161" s="9" t="s">
        <v>97</v>
      </c>
      <c r="J161" s="9">
        <v>8.73</v>
      </c>
      <c r="K161" s="10">
        <v>50000000</v>
      </c>
      <c r="L161" s="10">
        <v>49910650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50000000</v>
      </c>
      <c r="T161" s="10">
        <v>49910650</v>
      </c>
      <c r="U161" s="10">
        <v>49910650</v>
      </c>
      <c r="V161" s="9">
        <v>99.82</v>
      </c>
      <c r="W161" s="9">
        <v>96.33</v>
      </c>
      <c r="X161" s="9">
        <v>0</v>
      </c>
      <c r="Y161" s="9">
        <v>0</v>
      </c>
      <c r="Z161" s="10">
        <v>48163371.909999996</v>
      </c>
      <c r="AA161" s="9">
        <v>9.6199999999999992</v>
      </c>
      <c r="AB161" s="9" t="s">
        <v>569</v>
      </c>
    </row>
    <row r="162" spans="1:28" x14ac:dyDescent="0.2">
      <c r="A162" s="21"/>
      <c r="B162" s="9" t="s">
        <v>49</v>
      </c>
      <c r="C162" s="9">
        <v>9.57</v>
      </c>
      <c r="D162" s="9" t="s">
        <v>814</v>
      </c>
      <c r="E162" s="8">
        <v>44347</v>
      </c>
      <c r="G162" s="9" t="s">
        <v>45</v>
      </c>
      <c r="H162" s="9" t="s">
        <v>46</v>
      </c>
      <c r="I162" s="9" t="s">
        <v>181</v>
      </c>
      <c r="J162" s="9">
        <v>9.57</v>
      </c>
      <c r="K162" s="10">
        <v>0</v>
      </c>
      <c r="L162" s="10">
        <v>0</v>
      </c>
      <c r="M162" s="10">
        <v>200000000</v>
      </c>
      <c r="N162" s="10">
        <v>200000000</v>
      </c>
      <c r="O162" s="10">
        <v>0</v>
      </c>
      <c r="P162" s="10">
        <v>0</v>
      </c>
      <c r="Q162" s="10">
        <v>0</v>
      </c>
      <c r="R162" s="10">
        <v>0</v>
      </c>
      <c r="S162" s="10">
        <v>200000000</v>
      </c>
      <c r="T162" s="10">
        <v>200000000</v>
      </c>
      <c r="U162" s="10">
        <v>200000000</v>
      </c>
      <c r="V162" s="9">
        <v>100</v>
      </c>
      <c r="W162" s="9">
        <v>102.21</v>
      </c>
      <c r="X162" s="9">
        <v>0</v>
      </c>
      <c r="Y162" s="9">
        <v>0</v>
      </c>
      <c r="Z162" s="10">
        <v>204422740.16999999</v>
      </c>
      <c r="AA162" s="9">
        <v>9.43</v>
      </c>
      <c r="AB162" s="9" t="s">
        <v>569</v>
      </c>
    </row>
    <row r="163" spans="1:28" x14ac:dyDescent="0.2">
      <c r="A163" s="21"/>
      <c r="B163" s="9" t="s">
        <v>49</v>
      </c>
      <c r="C163" s="9">
        <v>9.2799999999999994</v>
      </c>
      <c r="D163" s="9" t="s">
        <v>815</v>
      </c>
      <c r="E163" s="8">
        <v>46127</v>
      </c>
      <c r="G163" s="9" t="s">
        <v>45</v>
      </c>
      <c r="H163" s="9" t="s">
        <v>197</v>
      </c>
      <c r="I163" s="9" t="s">
        <v>751</v>
      </c>
      <c r="J163" s="9">
        <v>9.2799999999999994</v>
      </c>
      <c r="K163" s="10">
        <v>0</v>
      </c>
      <c r="L163" s="10">
        <v>0</v>
      </c>
      <c r="M163" s="10">
        <v>200000000</v>
      </c>
      <c r="N163" s="10">
        <v>200000000</v>
      </c>
      <c r="O163" s="10">
        <v>0</v>
      </c>
      <c r="P163" s="10">
        <v>0</v>
      </c>
      <c r="Q163" s="10">
        <v>0</v>
      </c>
      <c r="R163" s="10">
        <v>0</v>
      </c>
      <c r="S163" s="10">
        <v>200000000</v>
      </c>
      <c r="T163" s="10">
        <v>200000000</v>
      </c>
      <c r="U163" s="10">
        <v>200000000</v>
      </c>
      <c r="V163" s="9">
        <v>100</v>
      </c>
      <c r="W163" s="9">
        <v>95.95</v>
      </c>
      <c r="X163" s="9">
        <v>0</v>
      </c>
      <c r="Y163" s="9">
        <v>0</v>
      </c>
      <c r="Z163" s="10">
        <v>191905290.12</v>
      </c>
      <c r="AA163" s="9">
        <v>9.92</v>
      </c>
      <c r="AB163" s="9" t="s">
        <v>569</v>
      </c>
    </row>
    <row r="164" spans="1:28" x14ac:dyDescent="0.2">
      <c r="A164" s="21"/>
      <c r="B164" s="9" t="s">
        <v>49</v>
      </c>
      <c r="C164" s="9">
        <v>9.27</v>
      </c>
      <c r="D164" s="9" t="s">
        <v>814</v>
      </c>
      <c r="E164" s="8">
        <v>44326</v>
      </c>
      <c r="G164" s="9" t="s">
        <v>45</v>
      </c>
      <c r="H164" s="9" t="s">
        <v>46</v>
      </c>
      <c r="I164" s="9" t="s">
        <v>181</v>
      </c>
      <c r="J164" s="9">
        <v>9.27</v>
      </c>
      <c r="K164" s="10">
        <v>0</v>
      </c>
      <c r="L164" s="10">
        <v>0</v>
      </c>
      <c r="M164" s="10">
        <v>300000000</v>
      </c>
      <c r="N164" s="10">
        <v>300000000</v>
      </c>
      <c r="O164" s="10">
        <v>0</v>
      </c>
      <c r="P164" s="10">
        <v>0</v>
      </c>
      <c r="Q164" s="10">
        <v>0</v>
      </c>
      <c r="R164" s="10">
        <v>0</v>
      </c>
      <c r="S164" s="10">
        <v>300000000</v>
      </c>
      <c r="T164" s="10">
        <v>300000000</v>
      </c>
      <c r="U164" s="10">
        <v>300000000</v>
      </c>
      <c r="V164" s="9">
        <v>100</v>
      </c>
      <c r="W164" s="9">
        <v>100.29</v>
      </c>
      <c r="X164" s="9">
        <v>0</v>
      </c>
      <c r="Y164" s="9">
        <v>0</v>
      </c>
      <c r="Z164" s="10">
        <v>300862564.06999999</v>
      </c>
      <c r="AA164" s="9">
        <v>9.43</v>
      </c>
      <c r="AB164" s="9" t="s">
        <v>569</v>
      </c>
    </row>
    <row r="165" spans="1:28" x14ac:dyDescent="0.2">
      <c r="A165" s="21"/>
      <c r="B165" s="9" t="s">
        <v>49</v>
      </c>
      <c r="C165" s="9">
        <v>9.2100000000000009</v>
      </c>
      <c r="D165" s="9" t="s">
        <v>816</v>
      </c>
      <c r="E165" s="8">
        <v>44376</v>
      </c>
      <c r="G165" s="9" t="s">
        <v>45</v>
      </c>
      <c r="H165" s="9" t="s">
        <v>46</v>
      </c>
      <c r="I165" s="9" t="s">
        <v>99</v>
      </c>
      <c r="J165" s="9">
        <v>9.61</v>
      </c>
      <c r="K165" s="10">
        <v>0</v>
      </c>
      <c r="L165" s="10">
        <v>0</v>
      </c>
      <c r="M165" s="10">
        <v>300000000</v>
      </c>
      <c r="N165" s="10">
        <v>300000000</v>
      </c>
      <c r="O165" s="10">
        <v>0</v>
      </c>
      <c r="P165" s="10">
        <v>0</v>
      </c>
      <c r="Q165" s="10">
        <v>0</v>
      </c>
      <c r="R165" s="10">
        <v>0</v>
      </c>
      <c r="S165" s="10">
        <v>300000000</v>
      </c>
      <c r="T165" s="10">
        <v>300000000</v>
      </c>
      <c r="U165" s="10">
        <v>300000000</v>
      </c>
      <c r="V165" s="9">
        <v>100</v>
      </c>
      <c r="W165" s="9">
        <v>99.94</v>
      </c>
      <c r="X165" s="9">
        <v>0</v>
      </c>
      <c r="Y165" s="9">
        <v>0</v>
      </c>
      <c r="Z165" s="10">
        <v>299822531.62</v>
      </c>
      <c r="AA165" s="9">
        <v>9.61</v>
      </c>
      <c r="AB165" s="9" t="s">
        <v>569</v>
      </c>
    </row>
    <row r="166" spans="1:28" x14ac:dyDescent="0.2">
      <c r="A166" s="21"/>
      <c r="B166" s="9" t="s">
        <v>49</v>
      </c>
      <c r="C166" s="9">
        <v>9.18</v>
      </c>
      <c r="D166" s="9" t="s">
        <v>817</v>
      </c>
      <c r="E166" s="8">
        <v>44301</v>
      </c>
      <c r="G166" s="9" t="s">
        <v>45</v>
      </c>
      <c r="H166" s="9" t="s">
        <v>46</v>
      </c>
      <c r="I166" s="9" t="s">
        <v>99</v>
      </c>
      <c r="J166" s="9">
        <v>9.18</v>
      </c>
      <c r="K166" s="10">
        <v>0</v>
      </c>
      <c r="L166" s="10">
        <v>0</v>
      </c>
      <c r="M166" s="10">
        <v>400000000</v>
      </c>
      <c r="N166" s="10">
        <v>398151800</v>
      </c>
      <c r="O166" s="10">
        <v>0</v>
      </c>
      <c r="P166" s="10">
        <v>0</v>
      </c>
      <c r="Q166" s="10">
        <v>0</v>
      </c>
      <c r="R166" s="10">
        <v>0</v>
      </c>
      <c r="S166" s="10">
        <v>400000000</v>
      </c>
      <c r="T166" s="10">
        <v>398151800</v>
      </c>
      <c r="U166" s="10">
        <v>398151800</v>
      </c>
      <c r="V166" s="9">
        <v>99.54</v>
      </c>
      <c r="W166" s="9">
        <v>97.29</v>
      </c>
      <c r="X166" s="9">
        <v>0</v>
      </c>
      <c r="Y166" s="9">
        <v>0</v>
      </c>
      <c r="Z166" s="10">
        <v>389139106.63</v>
      </c>
      <c r="AA166" s="9">
        <v>9.6</v>
      </c>
      <c r="AB166" s="9" t="s">
        <v>569</v>
      </c>
    </row>
    <row r="167" spans="1:28" x14ac:dyDescent="0.2">
      <c r="A167" s="21"/>
      <c r="B167" s="9" t="s">
        <v>49</v>
      </c>
      <c r="C167" s="9">
        <v>9.0500000000000007</v>
      </c>
      <c r="D167" s="9" t="s">
        <v>607</v>
      </c>
      <c r="E167" s="8">
        <v>44180</v>
      </c>
      <c r="G167" s="9" t="s">
        <v>45</v>
      </c>
      <c r="H167" s="9" t="s">
        <v>46</v>
      </c>
      <c r="I167" s="9" t="s">
        <v>99</v>
      </c>
      <c r="J167" s="9">
        <v>9.0500000000000007</v>
      </c>
      <c r="K167" s="10">
        <v>100000000</v>
      </c>
      <c r="L167" s="10">
        <v>100514131.06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100000000</v>
      </c>
      <c r="T167" s="10">
        <v>100514131.06</v>
      </c>
      <c r="U167" s="10">
        <v>100500936.97</v>
      </c>
      <c r="V167" s="9">
        <v>100.5</v>
      </c>
      <c r="W167" s="9">
        <v>96.62</v>
      </c>
      <c r="X167" s="9">
        <v>514131.06</v>
      </c>
      <c r="Y167" s="9">
        <v>13194.09</v>
      </c>
      <c r="Z167" s="10">
        <v>96621625.870000005</v>
      </c>
      <c r="AA167" s="9">
        <v>9.58</v>
      </c>
      <c r="AB167" s="9" t="s">
        <v>569</v>
      </c>
    </row>
    <row r="168" spans="1:28" x14ac:dyDescent="0.2">
      <c r="A168" s="21"/>
      <c r="B168" s="9" t="s">
        <v>49</v>
      </c>
      <c r="C168" s="9">
        <v>9.0500000000000007</v>
      </c>
      <c r="D168" s="9" t="s">
        <v>586</v>
      </c>
      <c r="E168" s="8">
        <v>44192</v>
      </c>
      <c r="F168" s="9" t="s">
        <v>818</v>
      </c>
      <c r="G168" s="9" t="s">
        <v>45</v>
      </c>
      <c r="H168" s="9" t="s">
        <v>46</v>
      </c>
      <c r="I168" s="9" t="s">
        <v>751</v>
      </c>
      <c r="J168" s="9">
        <v>9.0500000000000007</v>
      </c>
      <c r="K168" s="10">
        <v>200000000</v>
      </c>
      <c r="L168" s="10">
        <v>200000000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200000000</v>
      </c>
      <c r="T168" s="10">
        <v>200000000</v>
      </c>
      <c r="U168" s="10">
        <v>200000000</v>
      </c>
      <c r="V168" s="9">
        <v>100</v>
      </c>
      <c r="W168" s="9">
        <v>96.61</v>
      </c>
      <c r="X168" s="9">
        <v>0</v>
      </c>
      <c r="Y168" s="9">
        <v>0</v>
      </c>
      <c r="Z168" s="10">
        <v>193208917.25999999</v>
      </c>
      <c r="AA168" s="9">
        <v>9.59</v>
      </c>
      <c r="AB168" s="9" t="s">
        <v>569</v>
      </c>
    </row>
    <row r="169" spans="1:28" x14ac:dyDescent="0.2">
      <c r="A169" s="21"/>
      <c r="B169" s="9" t="s">
        <v>49</v>
      </c>
      <c r="C169" s="9">
        <v>1314</v>
      </c>
      <c r="D169" s="9" t="s">
        <v>109</v>
      </c>
      <c r="E169" s="8">
        <v>40850</v>
      </c>
      <c r="G169" s="9" t="s">
        <v>45</v>
      </c>
      <c r="H169" s="9" t="s">
        <v>46</v>
      </c>
      <c r="I169" s="9" t="s">
        <v>106</v>
      </c>
      <c r="J169" s="9">
        <v>11.75</v>
      </c>
      <c r="K169" s="10">
        <v>50000000</v>
      </c>
      <c r="L169" s="10">
        <v>50034340.75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50000000</v>
      </c>
      <c r="T169" s="10">
        <v>50034340.75</v>
      </c>
      <c r="U169" s="10">
        <v>50019873.119999997</v>
      </c>
      <c r="V169" s="9">
        <v>100.04</v>
      </c>
      <c r="W169" s="9">
        <v>100.5</v>
      </c>
      <c r="X169" s="9">
        <v>34340.75</v>
      </c>
      <c r="Y169" s="9">
        <v>14467.63</v>
      </c>
      <c r="Z169" s="10">
        <v>50252064.479999997</v>
      </c>
      <c r="AA169" s="9">
        <v>9.51</v>
      </c>
      <c r="AB169" s="9" t="s">
        <v>569</v>
      </c>
    </row>
    <row r="170" spans="1:28" x14ac:dyDescent="0.2">
      <c r="A170" s="21" t="s">
        <v>819</v>
      </c>
      <c r="B170" s="9" t="s">
        <v>49</v>
      </c>
      <c r="C170" s="9">
        <v>1312</v>
      </c>
      <c r="D170" s="9" t="s">
        <v>216</v>
      </c>
      <c r="E170" s="8">
        <v>42599</v>
      </c>
      <c r="F170" s="9" t="s">
        <v>820</v>
      </c>
      <c r="G170" s="9" t="s">
        <v>45</v>
      </c>
      <c r="H170" s="9" t="s">
        <v>46</v>
      </c>
      <c r="I170" s="9" t="s">
        <v>821</v>
      </c>
      <c r="J170" s="9">
        <v>9.25</v>
      </c>
      <c r="K170" s="10">
        <v>100000000</v>
      </c>
      <c r="L170" s="10">
        <v>100000000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100000000</v>
      </c>
      <c r="T170" s="10">
        <v>100000000</v>
      </c>
      <c r="U170" s="10">
        <v>100000000</v>
      </c>
      <c r="V170" s="9">
        <v>100</v>
      </c>
      <c r="W170" s="9">
        <v>97.56</v>
      </c>
      <c r="X170" s="9">
        <v>0</v>
      </c>
      <c r="Y170" s="9">
        <v>0</v>
      </c>
      <c r="Z170" s="10">
        <v>97556656.060000002</v>
      </c>
      <c r="AA170" s="9">
        <v>9.86</v>
      </c>
      <c r="AB170" s="9" t="s">
        <v>569</v>
      </c>
    </row>
    <row r="171" spans="1:28" x14ac:dyDescent="0.2">
      <c r="A171" s="21"/>
      <c r="B171" s="9" t="s">
        <v>49</v>
      </c>
      <c r="C171" s="9">
        <v>1312</v>
      </c>
      <c r="D171" s="9" t="s">
        <v>213</v>
      </c>
      <c r="E171" s="8">
        <v>43648</v>
      </c>
      <c r="F171" s="9" t="s">
        <v>822</v>
      </c>
      <c r="G171" s="9" t="s">
        <v>45</v>
      </c>
      <c r="H171" s="9" t="s">
        <v>46</v>
      </c>
      <c r="I171" s="9" t="s">
        <v>214</v>
      </c>
      <c r="J171" s="9">
        <v>9.85</v>
      </c>
      <c r="K171" s="10">
        <v>100000000</v>
      </c>
      <c r="L171" s="10">
        <v>102286797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100000000</v>
      </c>
      <c r="T171" s="10">
        <v>102286797</v>
      </c>
      <c r="U171" s="10">
        <v>102217753.03</v>
      </c>
      <c r="V171" s="9">
        <v>102.22</v>
      </c>
      <c r="W171" s="9">
        <v>91.08</v>
      </c>
      <c r="X171" s="9">
        <v>2286797</v>
      </c>
      <c r="Y171" s="9">
        <v>69043.97</v>
      </c>
      <c r="Z171" s="10">
        <v>91082358.609999999</v>
      </c>
      <c r="AA171" s="9">
        <v>9.67</v>
      </c>
      <c r="AB171" s="9" t="s">
        <v>571</v>
      </c>
    </row>
    <row r="172" spans="1:28" x14ac:dyDescent="0.2">
      <c r="A172" s="21"/>
      <c r="B172" s="9" t="s">
        <v>49</v>
      </c>
      <c r="C172" s="9">
        <v>1312</v>
      </c>
      <c r="D172" s="9" t="s">
        <v>215</v>
      </c>
      <c r="E172" s="8">
        <v>42897</v>
      </c>
      <c r="F172" s="9" t="s">
        <v>823</v>
      </c>
      <c r="G172" s="9" t="s">
        <v>45</v>
      </c>
      <c r="H172" s="9" t="s">
        <v>46</v>
      </c>
      <c r="I172" s="9" t="s">
        <v>821</v>
      </c>
      <c r="J172" s="9">
        <v>10.5</v>
      </c>
      <c r="K172" s="10">
        <v>150000000</v>
      </c>
      <c r="L172" s="10">
        <v>150000000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150000000</v>
      </c>
      <c r="T172" s="10">
        <v>150000000</v>
      </c>
      <c r="U172" s="10">
        <v>150000000</v>
      </c>
      <c r="V172" s="9">
        <v>100</v>
      </c>
      <c r="W172" s="9">
        <v>102.63</v>
      </c>
      <c r="X172" s="9">
        <v>0</v>
      </c>
      <c r="Y172" s="9">
        <v>0</v>
      </c>
      <c r="Z172" s="10">
        <v>153948172.27000001</v>
      </c>
      <c r="AA172" s="9">
        <v>9.89</v>
      </c>
      <c r="AB172" s="9" t="s">
        <v>569</v>
      </c>
    </row>
    <row r="173" spans="1:28" x14ac:dyDescent="0.2">
      <c r="A173" s="21"/>
      <c r="B173" s="9" t="s">
        <v>49</v>
      </c>
      <c r="C173" s="9">
        <v>1312</v>
      </c>
      <c r="D173" s="9" t="s">
        <v>218</v>
      </c>
      <c r="E173" s="8">
        <v>41718</v>
      </c>
      <c r="F173" s="9" t="s">
        <v>824</v>
      </c>
      <c r="G173" s="9" t="s">
        <v>45</v>
      </c>
      <c r="H173" s="9" t="s">
        <v>46</v>
      </c>
      <c r="I173" s="9" t="s">
        <v>821</v>
      </c>
      <c r="J173" s="9">
        <v>10.5</v>
      </c>
      <c r="K173" s="10">
        <v>200000000</v>
      </c>
      <c r="L173" s="10">
        <v>200000000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200000000</v>
      </c>
      <c r="T173" s="10">
        <v>200000000</v>
      </c>
      <c r="U173" s="10">
        <v>200000000</v>
      </c>
      <c r="V173" s="9">
        <v>100</v>
      </c>
      <c r="W173" s="9">
        <v>101.09</v>
      </c>
      <c r="X173" s="9">
        <v>0</v>
      </c>
      <c r="Y173" s="9">
        <v>0</v>
      </c>
      <c r="Z173" s="10">
        <v>202183252.5</v>
      </c>
      <c r="AA173" s="9">
        <v>9.98</v>
      </c>
      <c r="AB173" s="9" t="s">
        <v>569</v>
      </c>
    </row>
    <row r="174" spans="1:28" x14ac:dyDescent="0.2">
      <c r="A174" s="21"/>
      <c r="B174" s="9" t="s">
        <v>49</v>
      </c>
      <c r="C174" s="9">
        <v>1312</v>
      </c>
      <c r="D174" s="9" t="s">
        <v>219</v>
      </c>
      <c r="E174" s="8">
        <v>42726</v>
      </c>
      <c r="F174" s="9" t="s">
        <v>825</v>
      </c>
      <c r="G174" s="9" t="s">
        <v>45</v>
      </c>
      <c r="H174" s="9" t="s">
        <v>46</v>
      </c>
      <c r="I174" s="9" t="s">
        <v>821</v>
      </c>
      <c r="J174" s="9">
        <v>9.25</v>
      </c>
      <c r="K174" s="10">
        <v>250000000</v>
      </c>
      <c r="L174" s="10">
        <v>250000000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250000000</v>
      </c>
      <c r="T174" s="10">
        <v>250000000</v>
      </c>
      <c r="U174" s="10">
        <v>250000000</v>
      </c>
      <c r="V174" s="9">
        <v>100</v>
      </c>
      <c r="W174" s="9">
        <v>97.32</v>
      </c>
      <c r="X174" s="9">
        <v>0</v>
      </c>
      <c r="Y174" s="9">
        <v>0</v>
      </c>
      <c r="Z174" s="10">
        <v>243303995.52000001</v>
      </c>
      <c r="AA174" s="9">
        <v>9.8699999999999992</v>
      </c>
      <c r="AB174" s="9" t="s">
        <v>569</v>
      </c>
    </row>
    <row r="175" spans="1:28" x14ac:dyDescent="0.2">
      <c r="A175" s="21"/>
      <c r="B175" s="9" t="s">
        <v>49</v>
      </c>
      <c r="C175" s="9">
        <v>1312</v>
      </c>
      <c r="D175" s="9" t="s">
        <v>217</v>
      </c>
      <c r="E175" s="8">
        <v>41829</v>
      </c>
      <c r="F175" s="9" t="s">
        <v>826</v>
      </c>
      <c r="G175" s="9" t="s">
        <v>45</v>
      </c>
      <c r="H175" s="9" t="s">
        <v>46</v>
      </c>
      <c r="I175" s="9" t="s">
        <v>821</v>
      </c>
      <c r="J175" s="9">
        <v>9</v>
      </c>
      <c r="K175" s="10">
        <v>150000000</v>
      </c>
      <c r="L175" s="10">
        <v>150000000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150000000</v>
      </c>
      <c r="T175" s="10">
        <v>150000000</v>
      </c>
      <c r="U175" s="10">
        <v>150000000</v>
      </c>
      <c r="V175" s="9">
        <v>100</v>
      </c>
      <c r="W175" s="9">
        <v>88.51</v>
      </c>
      <c r="X175" s="9">
        <v>0</v>
      </c>
      <c r="Y175" s="9">
        <v>0</v>
      </c>
      <c r="Z175" s="10">
        <v>132764142.72</v>
      </c>
      <c r="AA175" s="9">
        <v>9.99</v>
      </c>
      <c r="AB175" s="9" t="s">
        <v>569</v>
      </c>
    </row>
    <row r="176" spans="1:28" x14ac:dyDescent="0.2">
      <c r="A176" s="21"/>
      <c r="B176" s="9" t="s">
        <v>49</v>
      </c>
      <c r="C176" s="9">
        <v>1312</v>
      </c>
      <c r="D176" s="9" t="s">
        <v>614</v>
      </c>
      <c r="E176" s="8">
        <v>41632</v>
      </c>
      <c r="F176" s="9" t="s">
        <v>827</v>
      </c>
      <c r="G176" s="9" t="s">
        <v>45</v>
      </c>
      <c r="H176" s="9" t="s">
        <v>46</v>
      </c>
      <c r="I176" s="9" t="s">
        <v>821</v>
      </c>
      <c r="J176" s="9">
        <v>9.35</v>
      </c>
      <c r="K176" s="10">
        <v>150000000</v>
      </c>
      <c r="L176" s="10">
        <v>150000000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150000000</v>
      </c>
      <c r="T176" s="10">
        <v>150000000</v>
      </c>
      <c r="U176" s="10">
        <v>150000000</v>
      </c>
      <c r="V176" s="9">
        <v>100</v>
      </c>
      <c r="W176" s="9">
        <v>98.56</v>
      </c>
      <c r="X176" s="9">
        <v>0</v>
      </c>
      <c r="Y176" s="9">
        <v>0</v>
      </c>
      <c r="Z176" s="10">
        <v>147836042.63</v>
      </c>
      <c r="AA176" s="9">
        <v>9.9700000000000006</v>
      </c>
      <c r="AB176" s="9" t="s">
        <v>569</v>
      </c>
    </row>
    <row r="177" spans="1:28" x14ac:dyDescent="0.2">
      <c r="A177" s="21"/>
      <c r="B177" s="9" t="s">
        <v>49</v>
      </c>
      <c r="C177" s="9">
        <v>1312</v>
      </c>
      <c r="D177" s="9" t="s">
        <v>613</v>
      </c>
      <c r="E177" s="8">
        <v>42414</v>
      </c>
      <c r="F177" s="9" t="s">
        <v>828</v>
      </c>
      <c r="G177" s="9" t="s">
        <v>45</v>
      </c>
      <c r="H177" s="9" t="s">
        <v>46</v>
      </c>
      <c r="I177" s="9" t="s">
        <v>821</v>
      </c>
      <c r="J177" s="9">
        <v>9.9499999999999993</v>
      </c>
      <c r="K177" s="10">
        <v>100000000</v>
      </c>
      <c r="L177" s="10">
        <v>100000000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100000000</v>
      </c>
      <c r="T177" s="10">
        <v>100000000</v>
      </c>
      <c r="U177" s="10">
        <v>100000000</v>
      </c>
      <c r="V177" s="9">
        <v>100</v>
      </c>
      <c r="W177" s="9">
        <v>100.12</v>
      </c>
      <c r="X177" s="9">
        <v>0</v>
      </c>
      <c r="Y177" s="9">
        <v>0</v>
      </c>
      <c r="Z177" s="10">
        <v>100118341.25</v>
      </c>
      <c r="AA177" s="9">
        <v>9.8800000000000008</v>
      </c>
      <c r="AB177" s="9" t="s">
        <v>569</v>
      </c>
    </row>
    <row r="178" spans="1:28" x14ac:dyDescent="0.2">
      <c r="A178" s="21" t="s">
        <v>829</v>
      </c>
      <c r="B178" s="9" t="s">
        <v>49</v>
      </c>
      <c r="C178" s="9">
        <v>1315</v>
      </c>
      <c r="D178" s="9" t="s">
        <v>220</v>
      </c>
      <c r="E178" s="8">
        <v>42063</v>
      </c>
      <c r="F178" s="9" t="s">
        <v>221</v>
      </c>
      <c r="G178" s="9" t="s">
        <v>45</v>
      </c>
      <c r="H178" s="9" t="s">
        <v>46</v>
      </c>
      <c r="I178" s="9" t="s">
        <v>181</v>
      </c>
      <c r="J178" s="9">
        <v>9</v>
      </c>
      <c r="K178" s="10">
        <v>30000000</v>
      </c>
      <c r="L178" s="10">
        <v>30000000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30000000</v>
      </c>
      <c r="T178" s="10">
        <v>30000000</v>
      </c>
      <c r="U178" s="10">
        <v>30000000</v>
      </c>
      <c r="V178" s="9">
        <v>100</v>
      </c>
      <c r="W178" s="9">
        <v>99.25</v>
      </c>
      <c r="X178" s="9">
        <v>0</v>
      </c>
      <c r="Y178" s="9">
        <v>0</v>
      </c>
      <c r="Z178" s="10">
        <v>29774460.510000002</v>
      </c>
      <c r="AA178" s="9">
        <v>9.44</v>
      </c>
      <c r="AB178" s="9" t="s">
        <v>569</v>
      </c>
    </row>
    <row r="179" spans="1:28" x14ac:dyDescent="0.2">
      <c r="A179" s="21" t="s">
        <v>830</v>
      </c>
      <c r="B179" s="9" t="s">
        <v>49</v>
      </c>
      <c r="C179" s="9">
        <v>1314</v>
      </c>
      <c r="D179" s="9" t="s">
        <v>270</v>
      </c>
      <c r="E179" s="8">
        <v>40741</v>
      </c>
      <c r="F179" s="9" t="s">
        <v>271</v>
      </c>
      <c r="G179" s="9" t="s">
        <v>45</v>
      </c>
      <c r="H179" s="9" t="s">
        <v>46</v>
      </c>
      <c r="I179" s="9" t="s">
        <v>252</v>
      </c>
      <c r="J179" s="9">
        <v>10.25</v>
      </c>
      <c r="K179" s="10">
        <v>8000000</v>
      </c>
      <c r="L179" s="10">
        <v>8000000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8000000</v>
      </c>
      <c r="T179" s="10">
        <v>8000000</v>
      </c>
      <c r="U179" s="10">
        <v>8000000</v>
      </c>
      <c r="V179" s="9">
        <v>100</v>
      </c>
      <c r="W179" s="9">
        <v>100</v>
      </c>
      <c r="X179" s="9">
        <v>0</v>
      </c>
      <c r="Y179" s="9">
        <v>0</v>
      </c>
      <c r="Z179" s="10">
        <v>8000014.5999999996</v>
      </c>
      <c r="AA179" s="9">
        <v>9.44</v>
      </c>
      <c r="AB179" s="9" t="s">
        <v>569</v>
      </c>
    </row>
    <row r="180" spans="1:28" x14ac:dyDescent="0.2">
      <c r="A180" s="21"/>
      <c r="B180" s="9" t="s">
        <v>49</v>
      </c>
      <c r="C180" s="9">
        <v>1314</v>
      </c>
      <c r="D180" s="9" t="s">
        <v>272</v>
      </c>
      <c r="E180" s="8">
        <v>41107</v>
      </c>
      <c r="F180" s="9" t="s">
        <v>273</v>
      </c>
      <c r="G180" s="9" t="s">
        <v>45</v>
      </c>
      <c r="H180" s="9" t="s">
        <v>46</v>
      </c>
      <c r="I180" s="9" t="s">
        <v>252</v>
      </c>
      <c r="J180" s="9">
        <v>10.25</v>
      </c>
      <c r="K180" s="10">
        <v>8000000</v>
      </c>
      <c r="L180" s="10">
        <v>8000000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8000000</v>
      </c>
      <c r="T180" s="10">
        <v>8000000</v>
      </c>
      <c r="U180" s="10">
        <v>8000000</v>
      </c>
      <c r="V180" s="9">
        <v>100</v>
      </c>
      <c r="W180" s="9">
        <v>100.69</v>
      </c>
      <c r="X180" s="9">
        <v>0</v>
      </c>
      <c r="Y180" s="9">
        <v>0</v>
      </c>
      <c r="Z180" s="10">
        <v>8055261.8200000003</v>
      </c>
      <c r="AA180" s="9">
        <v>9.51</v>
      </c>
      <c r="AB180" s="9" t="s">
        <v>569</v>
      </c>
    </row>
    <row r="181" spans="1:28" x14ac:dyDescent="0.2">
      <c r="A181" s="21"/>
      <c r="B181" s="9" t="s">
        <v>49</v>
      </c>
      <c r="C181" s="9">
        <v>1314</v>
      </c>
      <c r="D181" s="9" t="s">
        <v>257</v>
      </c>
      <c r="E181" s="8">
        <v>41083</v>
      </c>
      <c r="F181" s="9" t="s">
        <v>258</v>
      </c>
      <c r="G181" s="9" t="s">
        <v>45</v>
      </c>
      <c r="H181" s="9" t="s">
        <v>46</v>
      </c>
      <c r="I181" s="9" t="s">
        <v>223</v>
      </c>
      <c r="J181" s="9">
        <v>7.32</v>
      </c>
      <c r="K181" s="10">
        <v>50000000</v>
      </c>
      <c r="L181" s="10">
        <v>49600000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50000000</v>
      </c>
      <c r="T181" s="10">
        <v>49600000</v>
      </c>
      <c r="U181" s="10">
        <v>49600000</v>
      </c>
      <c r="V181" s="9">
        <v>99.2</v>
      </c>
      <c r="W181" s="9">
        <v>97.89</v>
      </c>
      <c r="X181" s="9">
        <v>0</v>
      </c>
      <c r="Y181" s="9">
        <v>0</v>
      </c>
      <c r="Z181" s="10">
        <v>48942639.810000002</v>
      </c>
      <c r="AA181" s="9">
        <v>9.64</v>
      </c>
      <c r="AB181" s="9" t="s">
        <v>571</v>
      </c>
    </row>
    <row r="182" spans="1:28" x14ac:dyDescent="0.2">
      <c r="A182" s="21"/>
      <c r="B182" s="9" t="s">
        <v>49</v>
      </c>
      <c r="C182" s="9">
        <v>1314</v>
      </c>
      <c r="D182" s="9" t="s">
        <v>268</v>
      </c>
      <c r="E182" s="8">
        <v>41472</v>
      </c>
      <c r="F182" s="9" t="s">
        <v>269</v>
      </c>
      <c r="G182" s="9" t="s">
        <v>45</v>
      </c>
      <c r="H182" s="9" t="s">
        <v>46</v>
      </c>
      <c r="I182" s="9" t="s">
        <v>252</v>
      </c>
      <c r="J182" s="9">
        <v>10.25</v>
      </c>
      <c r="K182" s="10">
        <v>8000000</v>
      </c>
      <c r="L182" s="10">
        <v>8000000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8000000</v>
      </c>
      <c r="T182" s="10">
        <v>8000000</v>
      </c>
      <c r="U182" s="10">
        <v>8000000</v>
      </c>
      <c r="V182" s="9">
        <v>100</v>
      </c>
      <c r="W182" s="9">
        <v>101.07</v>
      </c>
      <c r="X182" s="9">
        <v>0</v>
      </c>
      <c r="Y182" s="9">
        <v>0</v>
      </c>
      <c r="Z182" s="10">
        <v>8085642.1900000004</v>
      </c>
      <c r="AA182" s="9">
        <v>9.61</v>
      </c>
      <c r="AB182" s="9" t="s">
        <v>569</v>
      </c>
    </row>
    <row r="183" spans="1:28" x14ac:dyDescent="0.2">
      <c r="A183" s="21"/>
      <c r="B183" s="9" t="s">
        <v>49</v>
      </c>
      <c r="C183" s="9">
        <v>1314</v>
      </c>
      <c r="D183" s="9" t="s">
        <v>222</v>
      </c>
      <c r="E183" s="8">
        <v>43369</v>
      </c>
      <c r="F183" s="9" t="s">
        <v>831</v>
      </c>
      <c r="G183" s="9" t="s">
        <v>45</v>
      </c>
      <c r="H183" s="9" t="s">
        <v>46</v>
      </c>
      <c r="I183" s="9" t="s">
        <v>223</v>
      </c>
      <c r="J183" s="9">
        <v>11</v>
      </c>
      <c r="K183" s="10">
        <v>100000000</v>
      </c>
      <c r="L183" s="10">
        <v>100000000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100000000</v>
      </c>
      <c r="T183" s="10">
        <v>100000000</v>
      </c>
      <c r="U183" s="10">
        <v>100000000</v>
      </c>
      <c r="V183" s="9">
        <v>100</v>
      </c>
      <c r="W183" s="9">
        <v>106.19</v>
      </c>
      <c r="X183" s="9">
        <v>0</v>
      </c>
      <c r="Y183" s="9">
        <v>0</v>
      </c>
      <c r="Z183" s="10">
        <v>106184545.59</v>
      </c>
      <c r="AA183" s="9">
        <v>9.74</v>
      </c>
      <c r="AB183" s="9" t="s">
        <v>571</v>
      </c>
    </row>
    <row r="184" spans="1:28" x14ac:dyDescent="0.2">
      <c r="A184" s="21"/>
      <c r="B184" s="9" t="s">
        <v>49</v>
      </c>
      <c r="C184" s="9">
        <v>1314</v>
      </c>
      <c r="D184" s="9" t="s">
        <v>832</v>
      </c>
      <c r="E184" s="8">
        <v>41728</v>
      </c>
      <c r="G184" s="9" t="s">
        <v>45</v>
      </c>
      <c r="H184" s="9" t="s">
        <v>46</v>
      </c>
      <c r="I184" s="9" t="s">
        <v>833</v>
      </c>
      <c r="J184" s="9">
        <v>9.4</v>
      </c>
      <c r="K184" s="10">
        <v>0</v>
      </c>
      <c r="L184" s="10">
        <v>0</v>
      </c>
      <c r="M184" s="10">
        <v>100000000</v>
      </c>
      <c r="N184" s="10">
        <v>99900200</v>
      </c>
      <c r="O184" s="10">
        <v>0</v>
      </c>
      <c r="P184" s="10">
        <v>0</v>
      </c>
      <c r="Q184" s="10">
        <v>0</v>
      </c>
      <c r="R184" s="10">
        <v>0</v>
      </c>
      <c r="S184" s="10">
        <v>100000000</v>
      </c>
      <c r="T184" s="10">
        <v>99900200</v>
      </c>
      <c r="U184" s="10">
        <v>99900200</v>
      </c>
      <c r="V184" s="9">
        <v>99.9</v>
      </c>
      <c r="W184" s="9">
        <v>99.41</v>
      </c>
      <c r="X184" s="9">
        <v>0</v>
      </c>
      <c r="Y184" s="9">
        <v>0</v>
      </c>
      <c r="Z184" s="10">
        <v>99406714.879999995</v>
      </c>
      <c r="AA184" s="9">
        <v>9.61</v>
      </c>
      <c r="AB184" s="9" t="s">
        <v>569</v>
      </c>
    </row>
    <row r="185" spans="1:28" x14ac:dyDescent="0.2">
      <c r="A185" s="21"/>
      <c r="B185" s="9" t="s">
        <v>49</v>
      </c>
      <c r="C185" s="9">
        <v>1314</v>
      </c>
      <c r="D185" s="9" t="s">
        <v>225</v>
      </c>
      <c r="E185" s="8">
        <v>41801</v>
      </c>
      <c r="F185" s="9" t="s">
        <v>834</v>
      </c>
      <c r="G185" s="9" t="s">
        <v>45</v>
      </c>
      <c r="H185" s="9" t="s">
        <v>46</v>
      </c>
      <c r="I185" s="9" t="s">
        <v>833</v>
      </c>
      <c r="J185" s="9">
        <v>10.050000000000001</v>
      </c>
      <c r="K185" s="10">
        <v>250000000</v>
      </c>
      <c r="L185" s="10">
        <v>250000000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250000000</v>
      </c>
      <c r="T185" s="10">
        <v>250000000</v>
      </c>
      <c r="U185" s="10">
        <v>250000000</v>
      </c>
      <c r="V185" s="9">
        <v>100</v>
      </c>
      <c r="W185" s="9">
        <v>101.04</v>
      </c>
      <c r="X185" s="9">
        <v>0</v>
      </c>
      <c r="Y185" s="9">
        <v>0</v>
      </c>
      <c r="Z185" s="10">
        <v>252592876.25</v>
      </c>
      <c r="AA185" s="9">
        <v>9.61</v>
      </c>
      <c r="AB185" s="9" t="s">
        <v>569</v>
      </c>
    </row>
    <row r="186" spans="1:28" x14ac:dyDescent="0.2">
      <c r="A186" s="21"/>
      <c r="B186" s="9" t="s">
        <v>49</v>
      </c>
      <c r="C186" s="9">
        <v>1314</v>
      </c>
      <c r="D186" s="9" t="s">
        <v>224</v>
      </c>
      <c r="E186" s="8">
        <v>41043</v>
      </c>
      <c r="F186" s="9" t="s">
        <v>835</v>
      </c>
      <c r="G186" s="9" t="s">
        <v>45</v>
      </c>
      <c r="H186" s="9" t="s">
        <v>46</v>
      </c>
      <c r="I186" s="9" t="s">
        <v>833</v>
      </c>
      <c r="J186" s="9">
        <v>10</v>
      </c>
      <c r="K186" s="10">
        <v>100000000</v>
      </c>
      <c r="L186" s="10">
        <v>100000000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100000000</v>
      </c>
      <c r="T186" s="10">
        <v>100000000</v>
      </c>
      <c r="U186" s="10">
        <v>100000000</v>
      </c>
      <c r="V186" s="9">
        <v>100</v>
      </c>
      <c r="W186" s="9">
        <v>100.28</v>
      </c>
      <c r="X186" s="9">
        <v>0</v>
      </c>
      <c r="Y186" s="9">
        <v>0</v>
      </c>
      <c r="Z186" s="10">
        <v>100279473.12</v>
      </c>
      <c r="AA186" s="9">
        <v>9.5</v>
      </c>
      <c r="AB186" s="9" t="s">
        <v>569</v>
      </c>
    </row>
    <row r="187" spans="1:28" x14ac:dyDescent="0.2">
      <c r="A187" s="21"/>
      <c r="B187" s="9" t="s">
        <v>49</v>
      </c>
      <c r="C187" s="9">
        <v>1314</v>
      </c>
      <c r="D187" s="9" t="s">
        <v>244</v>
      </c>
      <c r="E187" s="8">
        <v>40983</v>
      </c>
      <c r="F187" s="9" t="s">
        <v>245</v>
      </c>
      <c r="G187" s="9" t="s">
        <v>45</v>
      </c>
      <c r="H187" s="9" t="s">
        <v>46</v>
      </c>
      <c r="I187" s="9" t="s">
        <v>223</v>
      </c>
      <c r="J187" s="9">
        <v>10.25</v>
      </c>
      <c r="K187" s="10">
        <v>50000000</v>
      </c>
      <c r="L187" s="10">
        <v>49875000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50000000</v>
      </c>
      <c r="T187" s="10">
        <v>49875000</v>
      </c>
      <c r="U187" s="10">
        <v>49875000</v>
      </c>
      <c r="V187" s="9">
        <v>99.75</v>
      </c>
      <c r="W187" s="9">
        <v>100.19</v>
      </c>
      <c r="X187" s="9">
        <v>0</v>
      </c>
      <c r="Y187" s="9">
        <v>0</v>
      </c>
      <c r="Z187" s="10">
        <v>50093235.299999997</v>
      </c>
      <c r="AA187" s="9">
        <v>9.64</v>
      </c>
      <c r="AB187" s="9" t="s">
        <v>571</v>
      </c>
    </row>
    <row r="188" spans="1:28" x14ac:dyDescent="0.2">
      <c r="A188" s="21"/>
      <c r="B188" s="9" t="s">
        <v>49</v>
      </c>
      <c r="C188" s="9">
        <v>1314</v>
      </c>
      <c r="D188" s="9" t="s">
        <v>246</v>
      </c>
      <c r="E188" s="8">
        <v>41496</v>
      </c>
      <c r="F188" s="9" t="s">
        <v>247</v>
      </c>
      <c r="G188" s="9" t="s">
        <v>45</v>
      </c>
      <c r="H188" s="9" t="s">
        <v>46</v>
      </c>
      <c r="I188" s="9" t="s">
        <v>223</v>
      </c>
      <c r="J188" s="9">
        <v>8.85</v>
      </c>
      <c r="K188" s="10">
        <v>100000000</v>
      </c>
      <c r="L188" s="10">
        <v>100000000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100000000</v>
      </c>
      <c r="T188" s="10">
        <v>100000000</v>
      </c>
      <c r="U188" s="10">
        <v>100000000</v>
      </c>
      <c r="V188" s="9">
        <v>100</v>
      </c>
      <c r="W188" s="9">
        <v>98.29</v>
      </c>
      <c r="X188" s="9">
        <v>0</v>
      </c>
      <c r="Y188" s="9">
        <v>0</v>
      </c>
      <c r="Z188" s="10">
        <v>98284638.530000001</v>
      </c>
      <c r="AA188" s="9">
        <v>9.75</v>
      </c>
      <c r="AB188" s="9" t="s">
        <v>571</v>
      </c>
    </row>
    <row r="189" spans="1:28" x14ac:dyDescent="0.2">
      <c r="A189" s="21"/>
      <c r="B189" s="9" t="s">
        <v>49</v>
      </c>
      <c r="C189" s="9">
        <v>1314</v>
      </c>
      <c r="D189" s="9" t="s">
        <v>248</v>
      </c>
      <c r="E189" s="8">
        <v>41255</v>
      </c>
      <c r="F189" s="9" t="s">
        <v>249</v>
      </c>
      <c r="G189" s="9" t="s">
        <v>45</v>
      </c>
      <c r="H189" s="9" t="s">
        <v>46</v>
      </c>
      <c r="I189" s="9" t="s">
        <v>223</v>
      </c>
      <c r="J189" s="9">
        <v>7.54</v>
      </c>
      <c r="K189" s="10">
        <v>50000000</v>
      </c>
      <c r="L189" s="10">
        <v>49900000</v>
      </c>
      <c r="M189" s="10">
        <v>0</v>
      </c>
      <c r="N189" s="10">
        <v>0</v>
      </c>
      <c r="O189" s="10">
        <v>0</v>
      </c>
      <c r="P189" s="10">
        <v>0</v>
      </c>
      <c r="Q189" s="10">
        <v>0</v>
      </c>
      <c r="R189" s="10">
        <v>0</v>
      </c>
      <c r="S189" s="10">
        <v>50000000</v>
      </c>
      <c r="T189" s="10">
        <v>49900000</v>
      </c>
      <c r="U189" s="10">
        <v>49900000</v>
      </c>
      <c r="V189" s="9">
        <v>99.8</v>
      </c>
      <c r="W189" s="9">
        <v>97.1</v>
      </c>
      <c r="X189" s="9">
        <v>0</v>
      </c>
      <c r="Y189" s="9">
        <v>0</v>
      </c>
      <c r="Z189" s="10">
        <v>48550656.509999998</v>
      </c>
      <c r="AA189" s="9">
        <v>9.69</v>
      </c>
      <c r="AB189" s="9" t="s">
        <v>571</v>
      </c>
    </row>
    <row r="190" spans="1:28" x14ac:dyDescent="0.2">
      <c r="A190" s="21"/>
      <c r="B190" s="9" t="s">
        <v>49</v>
      </c>
      <c r="C190" s="9">
        <v>1314</v>
      </c>
      <c r="D190" s="9" t="s">
        <v>250</v>
      </c>
      <c r="E190" s="8">
        <v>42568</v>
      </c>
      <c r="F190" s="9" t="s">
        <v>251</v>
      </c>
      <c r="G190" s="9" t="s">
        <v>45</v>
      </c>
      <c r="H190" s="9" t="s">
        <v>46</v>
      </c>
      <c r="I190" s="9" t="s">
        <v>252</v>
      </c>
      <c r="J190" s="9">
        <v>10.25</v>
      </c>
      <c r="K190" s="10">
        <v>8000000</v>
      </c>
      <c r="L190" s="10">
        <v>8000000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8000000</v>
      </c>
      <c r="T190" s="10">
        <v>8000000</v>
      </c>
      <c r="U190" s="10">
        <v>8000000</v>
      </c>
      <c r="V190" s="9">
        <v>100</v>
      </c>
      <c r="W190" s="9">
        <v>102.4</v>
      </c>
      <c r="X190" s="9">
        <v>0</v>
      </c>
      <c r="Y190" s="9">
        <v>0</v>
      </c>
      <c r="Z190" s="10">
        <v>8191673.0999999996</v>
      </c>
      <c r="AA190" s="9">
        <v>9.61</v>
      </c>
      <c r="AB190" s="9" t="s">
        <v>569</v>
      </c>
    </row>
    <row r="191" spans="1:28" x14ac:dyDescent="0.2">
      <c r="A191" s="21"/>
      <c r="B191" s="9" t="s">
        <v>49</v>
      </c>
      <c r="C191" s="9">
        <v>1314</v>
      </c>
      <c r="D191" s="9" t="s">
        <v>253</v>
      </c>
      <c r="E191" s="8">
        <v>42202</v>
      </c>
      <c r="F191" s="9" t="s">
        <v>254</v>
      </c>
      <c r="G191" s="9" t="s">
        <v>45</v>
      </c>
      <c r="H191" s="9" t="s">
        <v>46</v>
      </c>
      <c r="I191" s="9" t="s">
        <v>252</v>
      </c>
      <c r="J191" s="9">
        <v>10.25</v>
      </c>
      <c r="K191" s="10">
        <v>8000000</v>
      </c>
      <c r="L191" s="10">
        <v>8000000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8000000</v>
      </c>
      <c r="T191" s="10">
        <v>8000000</v>
      </c>
      <c r="U191" s="10">
        <v>8000000</v>
      </c>
      <c r="V191" s="9">
        <v>100</v>
      </c>
      <c r="W191" s="9">
        <v>101.97</v>
      </c>
      <c r="X191" s="9">
        <v>0</v>
      </c>
      <c r="Y191" s="9">
        <v>0</v>
      </c>
      <c r="Z191" s="10">
        <v>8157669.9800000004</v>
      </c>
      <c r="AA191" s="9">
        <v>9.6199999999999992</v>
      </c>
      <c r="AB191" s="9" t="s">
        <v>569</v>
      </c>
    </row>
    <row r="192" spans="1:28" x14ac:dyDescent="0.2">
      <c r="A192" s="21"/>
      <c r="B192" s="9" t="s">
        <v>49</v>
      </c>
      <c r="C192" s="9">
        <v>1314</v>
      </c>
      <c r="D192" s="9" t="s">
        <v>255</v>
      </c>
      <c r="E192" s="8">
        <v>41837</v>
      </c>
      <c r="F192" s="9" t="s">
        <v>256</v>
      </c>
      <c r="G192" s="9" t="s">
        <v>45</v>
      </c>
      <c r="H192" s="9" t="s">
        <v>46</v>
      </c>
      <c r="I192" s="9" t="s">
        <v>252</v>
      </c>
      <c r="J192" s="9">
        <v>10.25</v>
      </c>
      <c r="K192" s="10">
        <v>8000000</v>
      </c>
      <c r="L192" s="10">
        <v>8000000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8000000</v>
      </c>
      <c r="T192" s="10">
        <v>8000000</v>
      </c>
      <c r="U192" s="10">
        <v>8000000</v>
      </c>
      <c r="V192" s="9">
        <v>100</v>
      </c>
      <c r="W192" s="9">
        <v>101.56</v>
      </c>
      <c r="X192" s="9">
        <v>0</v>
      </c>
      <c r="Y192" s="9">
        <v>0</v>
      </c>
      <c r="Z192" s="10">
        <v>8125142.3899999997</v>
      </c>
      <c r="AA192" s="9">
        <v>9.61</v>
      </c>
      <c r="AB192" s="9" t="s">
        <v>569</v>
      </c>
    </row>
    <row r="193" spans="1:28" x14ac:dyDescent="0.2">
      <c r="A193" s="21"/>
      <c r="B193" s="9" t="s">
        <v>49</v>
      </c>
      <c r="C193" s="9" t="s">
        <v>60</v>
      </c>
      <c r="D193" s="9">
        <v>-7</v>
      </c>
      <c r="E193" s="8">
        <v>40923</v>
      </c>
      <c r="F193" s="9" t="s">
        <v>61</v>
      </c>
      <c r="G193" s="9" t="s">
        <v>45</v>
      </c>
      <c r="H193" s="9" t="s">
        <v>46</v>
      </c>
      <c r="I193" s="9" t="s">
        <v>833</v>
      </c>
      <c r="J193" s="9">
        <v>12</v>
      </c>
      <c r="K193" s="10">
        <v>1000000</v>
      </c>
      <c r="L193" s="10">
        <v>995600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1000000</v>
      </c>
      <c r="T193" s="10">
        <v>995600</v>
      </c>
      <c r="U193" s="10">
        <v>995600</v>
      </c>
      <c r="V193" s="9">
        <v>99.56</v>
      </c>
      <c r="W193" s="9">
        <v>101.53</v>
      </c>
      <c r="X193" s="9">
        <v>0</v>
      </c>
      <c r="Y193" s="9">
        <v>0</v>
      </c>
      <c r="Z193" s="10">
        <v>1015315.67</v>
      </c>
      <c r="AA193" s="9">
        <v>9.34</v>
      </c>
      <c r="AB193" s="9" t="s">
        <v>569</v>
      </c>
    </row>
    <row r="194" spans="1:28" x14ac:dyDescent="0.2">
      <c r="A194" s="21"/>
      <c r="B194" s="9" t="s">
        <v>49</v>
      </c>
      <c r="C194" s="9" t="s">
        <v>50</v>
      </c>
      <c r="D194" s="9">
        <v>-27</v>
      </c>
      <c r="E194" s="8">
        <v>40893</v>
      </c>
      <c r="F194" s="9" t="s">
        <v>62</v>
      </c>
      <c r="G194" s="9" t="s">
        <v>45</v>
      </c>
      <c r="H194" s="9" t="s">
        <v>46</v>
      </c>
      <c r="I194" s="9" t="s">
        <v>63</v>
      </c>
      <c r="J194" s="9">
        <v>12</v>
      </c>
      <c r="K194" s="10">
        <v>2000000</v>
      </c>
      <c r="L194" s="10">
        <v>1991200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2000000</v>
      </c>
      <c r="T194" s="10">
        <v>1991200</v>
      </c>
      <c r="U194" s="10">
        <v>1991200</v>
      </c>
      <c r="V194" s="9">
        <v>99.56</v>
      </c>
      <c r="W194" s="9">
        <v>101.13</v>
      </c>
      <c r="X194" s="9">
        <v>0</v>
      </c>
      <c r="Y194" s="9">
        <v>0</v>
      </c>
      <c r="Z194" s="10">
        <v>2022509.08</v>
      </c>
      <c r="AA194" s="9">
        <v>9.39</v>
      </c>
      <c r="AB194" s="9" t="s">
        <v>571</v>
      </c>
    </row>
    <row r="195" spans="1:28" x14ac:dyDescent="0.2">
      <c r="A195" s="21"/>
      <c r="B195" s="9" t="s">
        <v>43</v>
      </c>
      <c r="C195" s="9" t="s">
        <v>44</v>
      </c>
      <c r="D195" s="9">
        <v>-9</v>
      </c>
      <c r="E195" s="8">
        <v>41097</v>
      </c>
      <c r="F195" s="9" t="s">
        <v>48</v>
      </c>
      <c r="G195" s="9" t="s">
        <v>45</v>
      </c>
      <c r="H195" s="9" t="s">
        <v>46</v>
      </c>
      <c r="I195" s="9" t="s">
        <v>47</v>
      </c>
      <c r="J195" s="9">
        <v>12</v>
      </c>
      <c r="K195" s="10">
        <v>2500000</v>
      </c>
      <c r="L195" s="10">
        <v>2489000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2500000</v>
      </c>
      <c r="T195" s="10">
        <v>2489000</v>
      </c>
      <c r="U195" s="10">
        <v>2489000</v>
      </c>
      <c r="V195" s="9">
        <v>99.56</v>
      </c>
      <c r="W195" s="9">
        <v>96.76</v>
      </c>
      <c r="X195" s="9">
        <v>0</v>
      </c>
      <c r="Y195" s="9">
        <v>0</v>
      </c>
      <c r="Z195" s="10">
        <v>2419086.6800000002</v>
      </c>
      <c r="AA195" s="9">
        <v>9.34</v>
      </c>
      <c r="AB195" s="9" t="s">
        <v>569</v>
      </c>
    </row>
    <row r="196" spans="1:28" x14ac:dyDescent="0.2">
      <c r="A196" s="21"/>
      <c r="B196" s="9" t="s">
        <v>49</v>
      </c>
      <c r="C196" s="9">
        <v>9.35</v>
      </c>
      <c r="D196" s="9" t="s">
        <v>615</v>
      </c>
      <c r="E196" s="8">
        <v>41715</v>
      </c>
      <c r="F196" s="9" t="s">
        <v>836</v>
      </c>
      <c r="G196" s="9" t="s">
        <v>45</v>
      </c>
      <c r="H196" s="9" t="s">
        <v>46</v>
      </c>
      <c r="I196" s="9" t="s">
        <v>47</v>
      </c>
      <c r="J196" s="9">
        <v>9.35</v>
      </c>
      <c r="K196" s="10">
        <v>100000000</v>
      </c>
      <c r="L196" s="10">
        <v>100000000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100000000</v>
      </c>
      <c r="T196" s="10">
        <v>100000000</v>
      </c>
      <c r="U196" s="10">
        <v>100000000</v>
      </c>
      <c r="V196" s="9">
        <v>100</v>
      </c>
      <c r="W196" s="9">
        <v>99.68</v>
      </c>
      <c r="X196" s="9">
        <v>0</v>
      </c>
      <c r="Y196" s="9">
        <v>0</v>
      </c>
      <c r="Z196" s="10">
        <v>99684247.680000007</v>
      </c>
      <c r="AA196" s="9">
        <v>9.44</v>
      </c>
      <c r="AB196" s="9" t="s">
        <v>569</v>
      </c>
    </row>
    <row r="197" spans="1:28" x14ac:dyDescent="0.2">
      <c r="A197" s="21"/>
      <c r="B197" s="9" t="s">
        <v>49</v>
      </c>
      <c r="C197" s="9">
        <v>9.15</v>
      </c>
      <c r="D197" s="9" t="s">
        <v>616</v>
      </c>
      <c r="E197" s="8">
        <v>44285</v>
      </c>
      <c r="F197" s="9" t="s">
        <v>837</v>
      </c>
      <c r="G197" s="9" t="s">
        <v>45</v>
      </c>
      <c r="H197" s="9" t="s">
        <v>46</v>
      </c>
      <c r="I197" s="9" t="s">
        <v>47</v>
      </c>
      <c r="J197" s="9">
        <v>9.15</v>
      </c>
      <c r="K197" s="10">
        <v>100000000</v>
      </c>
      <c r="L197" s="10">
        <v>100000000</v>
      </c>
      <c r="M197" s="10">
        <v>0</v>
      </c>
      <c r="N197" s="10">
        <v>0</v>
      </c>
      <c r="O197" s="10">
        <v>0</v>
      </c>
      <c r="P197" s="10">
        <v>0</v>
      </c>
      <c r="Q197" s="10">
        <v>0</v>
      </c>
      <c r="R197" s="10">
        <v>0</v>
      </c>
      <c r="S197" s="10">
        <v>100000000</v>
      </c>
      <c r="T197" s="10">
        <v>100000000</v>
      </c>
      <c r="U197" s="10">
        <v>100000000</v>
      </c>
      <c r="V197" s="9">
        <v>100</v>
      </c>
      <c r="W197" s="9">
        <v>97.11</v>
      </c>
      <c r="X197" s="9">
        <v>0</v>
      </c>
      <c r="Y197" s="9">
        <v>0</v>
      </c>
      <c r="Z197" s="10">
        <v>97110726.840000004</v>
      </c>
      <c r="AA197" s="9">
        <v>9.6</v>
      </c>
      <c r="AB197" s="9" t="s">
        <v>569</v>
      </c>
    </row>
    <row r="198" spans="1:28" x14ac:dyDescent="0.2">
      <c r="A198" s="21"/>
      <c r="B198" s="9" t="s">
        <v>49</v>
      </c>
      <c r="C198" s="9" t="s">
        <v>617</v>
      </c>
      <c r="D198" s="9" t="s">
        <v>618</v>
      </c>
      <c r="E198" s="8">
        <v>42380</v>
      </c>
      <c r="F198" s="9" t="s">
        <v>838</v>
      </c>
      <c r="G198" s="9" t="s">
        <v>45</v>
      </c>
      <c r="H198" s="9" t="s">
        <v>46</v>
      </c>
      <c r="I198" s="9" t="s">
        <v>47</v>
      </c>
      <c r="J198" s="9">
        <v>8.9</v>
      </c>
      <c r="K198" s="10">
        <v>200000000</v>
      </c>
      <c r="L198" s="10">
        <v>200000000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200000000</v>
      </c>
      <c r="T198" s="10">
        <v>200000000</v>
      </c>
      <c r="U198" s="10">
        <v>200000000</v>
      </c>
      <c r="V198" s="9">
        <v>100</v>
      </c>
      <c r="W198" s="9">
        <v>79.569999999999993</v>
      </c>
      <c r="X198" s="9">
        <v>0</v>
      </c>
      <c r="Y198" s="9">
        <v>0</v>
      </c>
      <c r="Z198" s="10">
        <v>159134314.38999999</v>
      </c>
      <c r="AA198" s="9">
        <v>9.6199999999999992</v>
      </c>
      <c r="AB198" s="9" t="s">
        <v>569</v>
      </c>
    </row>
    <row r="199" spans="1:28" x14ac:dyDescent="0.2">
      <c r="A199" s="21"/>
      <c r="B199" s="9" t="s">
        <v>49</v>
      </c>
      <c r="C199" s="9">
        <v>1314</v>
      </c>
      <c r="D199" s="9" t="s">
        <v>259</v>
      </c>
      <c r="E199" s="8">
        <v>41455</v>
      </c>
      <c r="F199" s="9" t="s">
        <v>260</v>
      </c>
      <c r="G199" s="9" t="s">
        <v>45</v>
      </c>
      <c r="H199" s="9" t="s">
        <v>46</v>
      </c>
      <c r="I199" s="9" t="s">
        <v>261</v>
      </c>
      <c r="J199" s="9">
        <v>5.95</v>
      </c>
      <c r="K199" s="10">
        <v>20000000</v>
      </c>
      <c r="L199" s="10">
        <v>20000000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20000000</v>
      </c>
      <c r="T199" s="10">
        <v>20000000</v>
      </c>
      <c r="U199" s="10">
        <v>20000000</v>
      </c>
      <c r="V199" s="9">
        <v>100</v>
      </c>
      <c r="W199" s="9">
        <v>93.3</v>
      </c>
      <c r="X199" s="9">
        <v>0</v>
      </c>
      <c r="Y199" s="9">
        <v>0</v>
      </c>
      <c r="Z199" s="10">
        <v>18659409.949999999</v>
      </c>
      <c r="AA199" s="9">
        <v>9.7799999999999994</v>
      </c>
      <c r="AB199" s="9" t="s">
        <v>571</v>
      </c>
    </row>
    <row r="200" spans="1:28" x14ac:dyDescent="0.2">
      <c r="A200" s="21"/>
      <c r="B200" s="9" t="s">
        <v>49</v>
      </c>
      <c r="C200" s="9">
        <v>1314</v>
      </c>
      <c r="D200" s="9" t="s">
        <v>262</v>
      </c>
      <c r="E200" s="8">
        <v>42852</v>
      </c>
      <c r="F200" s="9" t="s">
        <v>839</v>
      </c>
      <c r="G200" s="9" t="s">
        <v>45</v>
      </c>
      <c r="H200" s="9" t="s">
        <v>46</v>
      </c>
      <c r="I200" s="9" t="s">
        <v>263</v>
      </c>
      <c r="J200" s="9">
        <v>10.1</v>
      </c>
      <c r="K200" s="10">
        <v>50000000</v>
      </c>
      <c r="L200" s="10">
        <v>50000000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50000000</v>
      </c>
      <c r="T200" s="10">
        <v>50000000</v>
      </c>
      <c r="U200" s="10">
        <v>50000000</v>
      </c>
      <c r="V200" s="9">
        <v>100</v>
      </c>
      <c r="W200" s="9">
        <v>100.86</v>
      </c>
      <c r="X200" s="9">
        <v>0</v>
      </c>
      <c r="Y200" s="9">
        <v>0</v>
      </c>
      <c r="Z200" s="10">
        <v>50428137.590000004</v>
      </c>
      <c r="AA200" s="9">
        <v>9.8699999999999992</v>
      </c>
      <c r="AB200" s="9" t="s">
        <v>573</v>
      </c>
    </row>
    <row r="201" spans="1:28" x14ac:dyDescent="0.2">
      <c r="A201" s="21"/>
      <c r="B201" s="9" t="s">
        <v>49</v>
      </c>
      <c r="C201" s="9">
        <v>1314</v>
      </c>
      <c r="D201" s="9" t="s">
        <v>840</v>
      </c>
      <c r="E201" s="8">
        <v>42527</v>
      </c>
      <c r="G201" s="9" t="s">
        <v>45</v>
      </c>
      <c r="H201" s="9" t="s">
        <v>46</v>
      </c>
      <c r="I201" s="9" t="s">
        <v>833</v>
      </c>
      <c r="J201" s="9">
        <v>9.6999999999999993</v>
      </c>
      <c r="K201" s="10">
        <v>0</v>
      </c>
      <c r="L201" s="10">
        <v>0</v>
      </c>
      <c r="M201" s="10">
        <v>200000000</v>
      </c>
      <c r="N201" s="10">
        <v>200000000</v>
      </c>
      <c r="O201" s="10">
        <v>0</v>
      </c>
      <c r="P201" s="10">
        <v>0</v>
      </c>
      <c r="Q201" s="10">
        <v>0</v>
      </c>
      <c r="R201" s="10">
        <v>0</v>
      </c>
      <c r="S201" s="10">
        <v>200000000</v>
      </c>
      <c r="T201" s="10">
        <v>200000000</v>
      </c>
      <c r="U201" s="10">
        <v>200000000</v>
      </c>
      <c r="V201" s="9">
        <v>100</v>
      </c>
      <c r="W201" s="9">
        <v>100.27</v>
      </c>
      <c r="X201" s="9">
        <v>0</v>
      </c>
      <c r="Y201" s="9">
        <v>0</v>
      </c>
      <c r="Z201" s="10">
        <v>200541174.31</v>
      </c>
      <c r="AA201" s="9">
        <v>9.61</v>
      </c>
      <c r="AB201" s="9" t="s">
        <v>569</v>
      </c>
    </row>
    <row r="202" spans="1:28" x14ac:dyDescent="0.2">
      <c r="A202" s="21"/>
      <c r="B202" s="9" t="s">
        <v>49</v>
      </c>
      <c r="C202" s="9">
        <v>1314</v>
      </c>
      <c r="D202" s="9" t="s">
        <v>841</v>
      </c>
      <c r="E202" s="8">
        <v>41761</v>
      </c>
      <c r="G202" s="9" t="s">
        <v>45</v>
      </c>
      <c r="H202" s="9" t="s">
        <v>46</v>
      </c>
      <c r="I202" s="9" t="s">
        <v>833</v>
      </c>
      <c r="J202" s="9">
        <v>9.5299999999999994</v>
      </c>
      <c r="K202" s="10">
        <v>0</v>
      </c>
      <c r="L202" s="10">
        <v>0</v>
      </c>
      <c r="M202" s="10">
        <v>150000000</v>
      </c>
      <c r="N202" s="10">
        <v>150000000</v>
      </c>
      <c r="O202" s="10">
        <v>0</v>
      </c>
      <c r="P202" s="10">
        <v>0</v>
      </c>
      <c r="Q202" s="10">
        <v>0</v>
      </c>
      <c r="R202" s="10">
        <v>0</v>
      </c>
      <c r="S202" s="10">
        <v>150000000</v>
      </c>
      <c r="T202" s="10">
        <v>150000000</v>
      </c>
      <c r="U202" s="10">
        <v>150000000</v>
      </c>
      <c r="V202" s="9">
        <v>100</v>
      </c>
      <c r="W202" s="9">
        <v>99.73</v>
      </c>
      <c r="X202" s="9">
        <v>0</v>
      </c>
      <c r="Y202" s="9">
        <v>0</v>
      </c>
      <c r="Z202" s="10">
        <v>149587546.19</v>
      </c>
      <c r="AA202" s="9">
        <v>9.61</v>
      </c>
      <c r="AB202" s="9" t="s">
        <v>569</v>
      </c>
    </row>
    <row r="203" spans="1:28" x14ac:dyDescent="0.2">
      <c r="A203" s="21" t="s">
        <v>842</v>
      </c>
      <c r="B203" s="9" t="s">
        <v>49</v>
      </c>
      <c r="C203" s="9">
        <v>10.199999999999999</v>
      </c>
      <c r="D203" s="9" t="s">
        <v>843</v>
      </c>
      <c r="E203" s="8">
        <v>41772</v>
      </c>
      <c r="G203" s="9" t="s">
        <v>45</v>
      </c>
      <c r="H203" s="9" t="s">
        <v>46</v>
      </c>
      <c r="I203" s="9" t="s">
        <v>622</v>
      </c>
      <c r="J203" s="9">
        <v>10.25</v>
      </c>
      <c r="K203" s="10">
        <v>0</v>
      </c>
      <c r="L203" s="10">
        <v>0</v>
      </c>
      <c r="M203" s="10">
        <v>200000000</v>
      </c>
      <c r="N203" s="10">
        <v>200000000</v>
      </c>
      <c r="O203" s="10">
        <v>0</v>
      </c>
      <c r="P203" s="10">
        <v>0</v>
      </c>
      <c r="Q203" s="10">
        <v>0</v>
      </c>
      <c r="R203" s="10">
        <v>0</v>
      </c>
      <c r="S203" s="10">
        <v>200000000</v>
      </c>
      <c r="T203" s="10">
        <v>200000000</v>
      </c>
      <c r="U203" s="10">
        <v>200000000</v>
      </c>
      <c r="V203" s="9">
        <v>100</v>
      </c>
      <c r="W203" s="9">
        <v>101.17</v>
      </c>
      <c r="X203" s="9">
        <v>0</v>
      </c>
      <c r="Y203" s="9">
        <v>0</v>
      </c>
      <c r="Z203" s="10">
        <v>202339661.68000001</v>
      </c>
      <c r="AA203" s="9">
        <v>9.73</v>
      </c>
      <c r="AB203" s="9" t="s">
        <v>569</v>
      </c>
    </row>
    <row r="204" spans="1:28" x14ac:dyDescent="0.2">
      <c r="A204" s="21"/>
      <c r="B204" s="9" t="s">
        <v>49</v>
      </c>
      <c r="C204" s="9">
        <v>1312</v>
      </c>
      <c r="D204" s="9" t="s">
        <v>619</v>
      </c>
      <c r="E204" s="8">
        <v>41753</v>
      </c>
      <c r="G204" s="9" t="s">
        <v>45</v>
      </c>
      <c r="H204" s="9" t="s">
        <v>46</v>
      </c>
      <c r="I204" s="9" t="s">
        <v>620</v>
      </c>
      <c r="J204" s="9">
        <v>9.25</v>
      </c>
      <c r="K204" s="10">
        <v>1050000</v>
      </c>
      <c r="L204" s="10">
        <v>1</v>
      </c>
      <c r="M204" s="10">
        <v>0</v>
      </c>
      <c r="N204" s="10">
        <v>0</v>
      </c>
      <c r="O204" s="10">
        <v>0</v>
      </c>
      <c r="P204" s="10">
        <v>0</v>
      </c>
      <c r="Q204" s="10">
        <v>0</v>
      </c>
      <c r="R204" s="10">
        <v>0</v>
      </c>
      <c r="S204" s="10">
        <v>1050000</v>
      </c>
      <c r="T204" s="10">
        <v>1</v>
      </c>
      <c r="U204" s="10">
        <v>1</v>
      </c>
      <c r="V204" s="9">
        <v>0</v>
      </c>
      <c r="W204" s="9">
        <v>98.27</v>
      </c>
      <c r="X204" s="9">
        <v>0</v>
      </c>
      <c r="Y204" s="9">
        <v>0</v>
      </c>
      <c r="Z204" s="10">
        <v>1031824.36</v>
      </c>
      <c r="AA204" s="9">
        <v>9.9499999999999993</v>
      </c>
      <c r="AB204" s="9" t="s">
        <v>571</v>
      </c>
    </row>
    <row r="205" spans="1:28" x14ac:dyDescent="0.2">
      <c r="A205" s="21"/>
      <c r="B205" s="9" t="s">
        <v>49</v>
      </c>
      <c r="C205" s="9">
        <v>1312</v>
      </c>
      <c r="D205" s="9" t="s">
        <v>234</v>
      </c>
      <c r="E205" s="8">
        <v>40676</v>
      </c>
      <c r="F205" s="9" t="s">
        <v>235</v>
      </c>
      <c r="G205" s="9" t="s">
        <v>45</v>
      </c>
      <c r="H205" s="9" t="s">
        <v>46</v>
      </c>
      <c r="I205" s="9" t="s">
        <v>236</v>
      </c>
      <c r="J205" s="9">
        <v>6</v>
      </c>
      <c r="K205" s="10">
        <v>16905300</v>
      </c>
      <c r="L205" s="10">
        <v>16905300</v>
      </c>
      <c r="M205" s="10">
        <v>0</v>
      </c>
      <c r="N205" s="10">
        <v>0</v>
      </c>
      <c r="O205" s="10">
        <v>16905300</v>
      </c>
      <c r="P205" s="10">
        <v>16905300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9">
        <v>0</v>
      </c>
      <c r="W205" s="9">
        <v>0</v>
      </c>
      <c r="X205" s="9">
        <v>0</v>
      </c>
      <c r="Y205" s="9">
        <v>0</v>
      </c>
      <c r="Z205" s="10">
        <v>0</v>
      </c>
      <c r="AA205" s="9">
        <v>0</v>
      </c>
      <c r="AB205" s="9" t="s">
        <v>571</v>
      </c>
    </row>
    <row r="206" spans="1:28" x14ac:dyDescent="0.2">
      <c r="A206" s="21"/>
      <c r="B206" s="9" t="s">
        <v>49</v>
      </c>
      <c r="C206" s="9">
        <v>1312</v>
      </c>
      <c r="D206" s="9" t="s">
        <v>226</v>
      </c>
      <c r="E206" s="8">
        <v>41155</v>
      </c>
      <c r="G206" s="9" t="s">
        <v>45</v>
      </c>
      <c r="H206" s="9" t="s">
        <v>46</v>
      </c>
      <c r="I206" s="9" t="s">
        <v>227</v>
      </c>
      <c r="J206" s="9">
        <v>8.25</v>
      </c>
      <c r="K206" s="10">
        <v>100000000</v>
      </c>
      <c r="L206" s="10">
        <v>100000000</v>
      </c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10">
        <v>0</v>
      </c>
      <c r="S206" s="10">
        <v>100000000</v>
      </c>
      <c r="T206" s="10">
        <v>100000000</v>
      </c>
      <c r="U206" s="10">
        <v>100000000</v>
      </c>
      <c r="V206" s="9">
        <v>100</v>
      </c>
      <c r="W206" s="9">
        <v>98.45</v>
      </c>
      <c r="X206" s="9">
        <v>0</v>
      </c>
      <c r="Y206" s="9">
        <v>0</v>
      </c>
      <c r="Z206" s="10">
        <v>98445423.099999994</v>
      </c>
      <c r="AA206" s="9">
        <v>9.64</v>
      </c>
      <c r="AB206" s="9" t="s">
        <v>569</v>
      </c>
    </row>
    <row r="207" spans="1:28" x14ac:dyDescent="0.2">
      <c r="A207" s="21"/>
      <c r="B207" s="9" t="s">
        <v>49</v>
      </c>
      <c r="C207" s="9">
        <v>1312</v>
      </c>
      <c r="D207" s="9" t="s">
        <v>483</v>
      </c>
      <c r="E207" s="8">
        <v>41763</v>
      </c>
      <c r="F207" s="9" t="s">
        <v>484</v>
      </c>
      <c r="G207" s="9" t="s">
        <v>45</v>
      </c>
      <c r="H207" s="9" t="s">
        <v>46</v>
      </c>
      <c r="I207" s="9" t="s">
        <v>485</v>
      </c>
      <c r="J207" s="9">
        <v>5.9</v>
      </c>
      <c r="K207" s="10">
        <v>100000000</v>
      </c>
      <c r="L207" s="10">
        <v>100000000</v>
      </c>
      <c r="M207" s="10">
        <v>0</v>
      </c>
      <c r="N207" s="10">
        <v>0</v>
      </c>
      <c r="O207" s="10">
        <v>0</v>
      </c>
      <c r="P207" s="10">
        <v>0</v>
      </c>
      <c r="Q207" s="10">
        <v>0</v>
      </c>
      <c r="R207" s="10">
        <v>0</v>
      </c>
      <c r="S207" s="10">
        <v>100000000</v>
      </c>
      <c r="T207" s="10">
        <v>100000000</v>
      </c>
      <c r="U207" s="10">
        <v>100000000</v>
      </c>
      <c r="V207" s="9">
        <v>100</v>
      </c>
      <c r="W207" s="9">
        <v>91.24</v>
      </c>
      <c r="X207" s="9">
        <v>0</v>
      </c>
      <c r="Y207" s="9">
        <v>0</v>
      </c>
      <c r="Z207" s="10">
        <v>91237719.090000004</v>
      </c>
      <c r="AA207" s="9">
        <v>9.5500000000000007</v>
      </c>
      <c r="AB207" s="9" t="s">
        <v>569</v>
      </c>
    </row>
    <row r="208" spans="1:28" x14ac:dyDescent="0.2">
      <c r="A208" s="21"/>
      <c r="B208" s="9" t="s">
        <v>49</v>
      </c>
      <c r="C208" s="9">
        <v>1312</v>
      </c>
      <c r="D208" s="9" t="s">
        <v>228</v>
      </c>
      <c r="E208" s="8">
        <v>43470</v>
      </c>
      <c r="F208" s="9" t="s">
        <v>844</v>
      </c>
      <c r="G208" s="9" t="s">
        <v>45</v>
      </c>
      <c r="H208" s="9" t="s">
        <v>46</v>
      </c>
      <c r="I208" s="9" t="s">
        <v>227</v>
      </c>
      <c r="J208" s="9">
        <v>9.15</v>
      </c>
      <c r="K208" s="10">
        <v>50000000</v>
      </c>
      <c r="L208" s="10">
        <v>51496391.560000002</v>
      </c>
      <c r="M208" s="10">
        <v>0</v>
      </c>
      <c r="N208" s="10">
        <v>0</v>
      </c>
      <c r="O208" s="10">
        <v>0</v>
      </c>
      <c r="P208" s="10">
        <v>0</v>
      </c>
      <c r="Q208" s="10">
        <v>0</v>
      </c>
      <c r="R208" s="10">
        <v>0</v>
      </c>
      <c r="S208" s="10">
        <v>50000000</v>
      </c>
      <c r="T208" s="10">
        <v>51496391.560000002</v>
      </c>
      <c r="U208" s="10">
        <v>51448376.32</v>
      </c>
      <c r="V208" s="9">
        <v>102.9</v>
      </c>
      <c r="W208" s="9">
        <v>97.09</v>
      </c>
      <c r="X208" s="9">
        <v>1496391.56</v>
      </c>
      <c r="Y208" s="9">
        <v>48015.24</v>
      </c>
      <c r="Z208" s="10">
        <v>48545530.329999998</v>
      </c>
      <c r="AA208" s="9">
        <v>9.68</v>
      </c>
      <c r="AB208" s="9" t="s">
        <v>569</v>
      </c>
    </row>
    <row r="209" spans="1:28" x14ac:dyDescent="0.2">
      <c r="A209" s="21"/>
      <c r="B209" s="9" t="s">
        <v>49</v>
      </c>
      <c r="C209" s="9">
        <v>1312</v>
      </c>
      <c r="D209" s="9" t="s">
        <v>845</v>
      </c>
      <c r="E209" s="8">
        <v>43977</v>
      </c>
      <c r="G209" s="9" t="s">
        <v>45</v>
      </c>
      <c r="H209" s="9" t="s">
        <v>46</v>
      </c>
      <c r="I209" s="9" t="s">
        <v>227</v>
      </c>
      <c r="J209" s="9">
        <v>8.9499999999999993</v>
      </c>
      <c r="K209" s="10">
        <v>0</v>
      </c>
      <c r="L209" s="10">
        <v>0</v>
      </c>
      <c r="M209" s="10">
        <v>100000000</v>
      </c>
      <c r="N209" s="10">
        <v>95855900</v>
      </c>
      <c r="O209" s="10">
        <v>0</v>
      </c>
      <c r="P209" s="10">
        <v>0</v>
      </c>
      <c r="Q209" s="10">
        <v>0</v>
      </c>
      <c r="R209" s="10">
        <v>0</v>
      </c>
      <c r="S209" s="10">
        <v>100000000</v>
      </c>
      <c r="T209" s="10">
        <v>95855900</v>
      </c>
      <c r="U209" s="10">
        <v>95855900</v>
      </c>
      <c r="V209" s="9">
        <v>95.86</v>
      </c>
      <c r="W209" s="9">
        <v>95.79</v>
      </c>
      <c r="X209" s="9">
        <v>0</v>
      </c>
      <c r="Y209" s="9">
        <v>0</v>
      </c>
      <c r="Z209" s="10">
        <v>95792110.590000004</v>
      </c>
      <c r="AA209" s="9">
        <v>9.66</v>
      </c>
      <c r="AB209" s="9" t="s">
        <v>569</v>
      </c>
    </row>
    <row r="210" spans="1:28" x14ac:dyDescent="0.2">
      <c r="A210" s="21"/>
      <c r="B210" s="9" t="s">
        <v>49</v>
      </c>
      <c r="C210" s="9">
        <v>1312</v>
      </c>
      <c r="D210" s="9" t="s">
        <v>229</v>
      </c>
      <c r="E210" s="8">
        <v>43600</v>
      </c>
      <c r="G210" s="9" t="s">
        <v>45</v>
      </c>
      <c r="H210" s="9" t="s">
        <v>46</v>
      </c>
      <c r="I210" s="9" t="s">
        <v>230</v>
      </c>
      <c r="J210" s="9">
        <v>10.4</v>
      </c>
      <c r="K210" s="10">
        <v>100000000</v>
      </c>
      <c r="L210" s="10">
        <v>103427943.62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100000000</v>
      </c>
      <c r="T210" s="10">
        <v>103427943.62</v>
      </c>
      <c r="U210" s="10">
        <v>103322770.37</v>
      </c>
      <c r="V210" s="9">
        <v>103.32</v>
      </c>
      <c r="W210" s="9">
        <v>100.87</v>
      </c>
      <c r="X210" s="9">
        <v>3427943.62</v>
      </c>
      <c r="Y210" s="9">
        <v>105173.25</v>
      </c>
      <c r="Z210" s="10">
        <v>100869320.47</v>
      </c>
      <c r="AA210" s="9">
        <v>10.220000000000001</v>
      </c>
      <c r="AB210" s="9" t="s">
        <v>573</v>
      </c>
    </row>
    <row r="211" spans="1:28" x14ac:dyDescent="0.2">
      <c r="A211" s="21"/>
      <c r="B211" s="9" t="s">
        <v>49</v>
      </c>
      <c r="C211" s="9">
        <v>9.15</v>
      </c>
      <c r="D211" s="9" t="s">
        <v>231</v>
      </c>
      <c r="E211" s="8">
        <v>43632</v>
      </c>
      <c r="F211" s="9" t="s">
        <v>846</v>
      </c>
      <c r="G211" s="9" t="s">
        <v>45</v>
      </c>
      <c r="H211" s="9" t="s">
        <v>46</v>
      </c>
      <c r="I211" s="9" t="s">
        <v>232</v>
      </c>
      <c r="J211" s="9">
        <v>9.15</v>
      </c>
      <c r="K211" s="10">
        <v>200000000</v>
      </c>
      <c r="L211" s="10">
        <v>200000000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10">
        <v>0</v>
      </c>
      <c r="S211" s="10">
        <v>200000000</v>
      </c>
      <c r="T211" s="10">
        <v>200000000</v>
      </c>
      <c r="U211" s="10">
        <v>200000000</v>
      </c>
      <c r="V211" s="9">
        <v>100</v>
      </c>
      <c r="W211" s="9">
        <v>97.99</v>
      </c>
      <c r="X211" s="9">
        <v>0</v>
      </c>
      <c r="Y211" s="9">
        <v>0</v>
      </c>
      <c r="Z211" s="10">
        <v>195981592.34999999</v>
      </c>
      <c r="AA211" s="9">
        <v>9.51</v>
      </c>
      <c r="AB211" s="9" t="s">
        <v>569</v>
      </c>
    </row>
    <row r="212" spans="1:28" x14ac:dyDescent="0.2">
      <c r="A212" s="21"/>
      <c r="B212" s="9" t="s">
        <v>49</v>
      </c>
      <c r="C212" s="9">
        <v>9.1999999999999993</v>
      </c>
      <c r="D212" s="9" t="s">
        <v>621</v>
      </c>
      <c r="E212" s="8">
        <v>44080</v>
      </c>
      <c r="F212" s="9" t="s">
        <v>847</v>
      </c>
      <c r="G212" s="9" t="s">
        <v>45</v>
      </c>
      <c r="H212" s="9" t="s">
        <v>46</v>
      </c>
      <c r="I212" s="9" t="s">
        <v>622</v>
      </c>
      <c r="J212" s="9">
        <v>9.1</v>
      </c>
      <c r="K212" s="10">
        <v>355000000</v>
      </c>
      <c r="L212" s="10">
        <v>355530884.27999997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355000000</v>
      </c>
      <c r="T212" s="10">
        <v>355530884.27999997</v>
      </c>
      <c r="U212" s="10">
        <v>355516864.81999999</v>
      </c>
      <c r="V212" s="9">
        <v>100.15</v>
      </c>
      <c r="W212" s="9">
        <v>96.52</v>
      </c>
      <c r="X212" s="9">
        <v>530884.28</v>
      </c>
      <c r="Y212" s="9">
        <v>14019.46</v>
      </c>
      <c r="Z212" s="10">
        <v>342627294.82999998</v>
      </c>
      <c r="AA212" s="9">
        <v>9.67</v>
      </c>
      <c r="AB212" s="9" t="s">
        <v>569</v>
      </c>
    </row>
    <row r="213" spans="1:28" x14ac:dyDescent="0.2">
      <c r="A213" s="21"/>
      <c r="B213" s="9" t="s">
        <v>49</v>
      </c>
      <c r="C213" s="9">
        <v>9.9</v>
      </c>
      <c r="D213" s="9" t="s">
        <v>624</v>
      </c>
      <c r="E213" s="8">
        <v>42424</v>
      </c>
      <c r="F213" s="9" t="s">
        <v>850</v>
      </c>
      <c r="G213" s="9" t="s">
        <v>45</v>
      </c>
      <c r="H213" s="9" t="s">
        <v>46</v>
      </c>
      <c r="I213" s="9" t="s">
        <v>622</v>
      </c>
      <c r="J213" s="9">
        <v>9.9</v>
      </c>
      <c r="K213" s="10">
        <v>100000000</v>
      </c>
      <c r="L213" s="10">
        <v>100000000</v>
      </c>
      <c r="M213" s="10">
        <v>0</v>
      </c>
      <c r="N213" s="10">
        <v>0</v>
      </c>
      <c r="O213" s="10">
        <v>0</v>
      </c>
      <c r="P213" s="10">
        <v>0</v>
      </c>
      <c r="Q213" s="10">
        <v>0</v>
      </c>
      <c r="R213" s="10">
        <v>0</v>
      </c>
      <c r="S213" s="10">
        <v>100000000</v>
      </c>
      <c r="T213" s="10">
        <v>100000000</v>
      </c>
      <c r="U213" s="10">
        <v>100000000</v>
      </c>
      <c r="V213" s="9">
        <v>100</v>
      </c>
      <c r="W213" s="9">
        <v>100.53</v>
      </c>
      <c r="X213" s="9">
        <v>0</v>
      </c>
      <c r="Y213" s="9">
        <v>0</v>
      </c>
      <c r="Z213" s="10">
        <v>100533480.52</v>
      </c>
      <c r="AA213" s="9">
        <v>9.7200000000000006</v>
      </c>
      <c r="AB213" s="9" t="s">
        <v>569</v>
      </c>
    </row>
    <row r="214" spans="1:28" x14ac:dyDescent="0.2">
      <c r="A214" s="21"/>
      <c r="B214" s="9" t="s">
        <v>49</v>
      </c>
      <c r="C214" s="9" t="s">
        <v>50</v>
      </c>
      <c r="D214" s="9">
        <v>-11</v>
      </c>
      <c r="E214" s="8">
        <v>40900</v>
      </c>
      <c r="F214" s="9" t="s">
        <v>69</v>
      </c>
      <c r="G214" s="9" t="s">
        <v>45</v>
      </c>
      <c r="H214" s="9" t="s">
        <v>46</v>
      </c>
      <c r="I214" s="9" t="s">
        <v>51</v>
      </c>
      <c r="J214" s="9">
        <v>12</v>
      </c>
      <c r="K214" s="10">
        <v>2000000</v>
      </c>
      <c r="L214" s="10">
        <v>2000000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2000000</v>
      </c>
      <c r="T214" s="10">
        <v>2000000</v>
      </c>
      <c r="U214" s="10">
        <v>2000000</v>
      </c>
      <c r="V214" s="9">
        <v>100</v>
      </c>
      <c r="W214" s="9">
        <v>101.24</v>
      </c>
      <c r="X214" s="9">
        <v>0</v>
      </c>
      <c r="Y214" s="9">
        <v>0</v>
      </c>
      <c r="Z214" s="10">
        <v>2024830.42</v>
      </c>
      <c r="AA214" s="9">
        <v>9.26</v>
      </c>
      <c r="AB214" s="9" t="s">
        <v>569</v>
      </c>
    </row>
    <row r="215" spans="1:28" x14ac:dyDescent="0.2">
      <c r="A215" s="21"/>
      <c r="B215" s="9" t="s">
        <v>49</v>
      </c>
      <c r="C215" s="9">
        <v>9.9</v>
      </c>
      <c r="D215" s="9" t="s">
        <v>623</v>
      </c>
      <c r="E215" s="8">
        <v>42438</v>
      </c>
      <c r="F215" s="9" t="s">
        <v>849</v>
      </c>
      <c r="G215" s="9" t="s">
        <v>45</v>
      </c>
      <c r="H215" s="9" t="s">
        <v>46</v>
      </c>
      <c r="I215" s="9" t="s">
        <v>622</v>
      </c>
      <c r="J215" s="9">
        <v>9.9</v>
      </c>
      <c r="K215" s="10">
        <v>100000000</v>
      </c>
      <c r="L215" s="10">
        <v>100000000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100000000</v>
      </c>
      <c r="T215" s="10">
        <v>100000000</v>
      </c>
      <c r="U215" s="10">
        <v>100000000</v>
      </c>
      <c r="V215" s="9">
        <v>100</v>
      </c>
      <c r="W215" s="9">
        <v>100.53</v>
      </c>
      <c r="X215" s="9">
        <v>0</v>
      </c>
      <c r="Y215" s="9">
        <v>0</v>
      </c>
      <c r="Z215" s="10">
        <v>100525700.05</v>
      </c>
      <c r="AA215" s="9">
        <v>9.7200000000000006</v>
      </c>
      <c r="AB215" s="9" t="s">
        <v>569</v>
      </c>
    </row>
    <row r="216" spans="1:28" x14ac:dyDescent="0.2">
      <c r="A216" s="21"/>
      <c r="B216" s="9" t="s">
        <v>49</v>
      </c>
      <c r="C216" s="9">
        <v>9.9</v>
      </c>
      <c r="D216" s="9" t="s">
        <v>848</v>
      </c>
      <c r="E216" s="8">
        <v>42447</v>
      </c>
      <c r="G216" s="9" t="s">
        <v>45</v>
      </c>
      <c r="H216" s="9" t="s">
        <v>46</v>
      </c>
      <c r="I216" s="9" t="s">
        <v>622</v>
      </c>
      <c r="J216" s="9">
        <v>9.9</v>
      </c>
      <c r="K216" s="10">
        <v>0</v>
      </c>
      <c r="L216" s="10">
        <v>0</v>
      </c>
      <c r="M216" s="10">
        <v>150000000</v>
      </c>
      <c r="N216" s="10">
        <v>149683350</v>
      </c>
      <c r="O216" s="10">
        <v>0</v>
      </c>
      <c r="P216" s="10">
        <v>0</v>
      </c>
      <c r="Q216" s="10">
        <v>0</v>
      </c>
      <c r="R216" s="10">
        <v>0</v>
      </c>
      <c r="S216" s="10">
        <v>150000000</v>
      </c>
      <c r="T216" s="10">
        <v>149683350</v>
      </c>
      <c r="U216" s="10">
        <v>149683350</v>
      </c>
      <c r="V216" s="9">
        <v>99.79</v>
      </c>
      <c r="W216" s="9">
        <v>100.54</v>
      </c>
      <c r="X216" s="9">
        <v>0</v>
      </c>
      <c r="Y216" s="9">
        <v>0</v>
      </c>
      <c r="Z216" s="10">
        <v>150814125.61000001</v>
      </c>
      <c r="AA216" s="9">
        <v>9.7200000000000006</v>
      </c>
      <c r="AB216" s="9" t="s">
        <v>569</v>
      </c>
    </row>
    <row r="217" spans="1:28" x14ac:dyDescent="0.2">
      <c r="A217" s="21"/>
      <c r="B217" s="9" t="s">
        <v>49</v>
      </c>
      <c r="C217" s="9">
        <v>9.3000000000000007</v>
      </c>
      <c r="D217" s="9" t="s">
        <v>233</v>
      </c>
      <c r="E217" s="8">
        <v>43577</v>
      </c>
      <c r="F217" s="9" t="s">
        <v>851</v>
      </c>
      <c r="G217" s="9" t="s">
        <v>45</v>
      </c>
      <c r="H217" s="9" t="s">
        <v>46</v>
      </c>
      <c r="I217" s="9" t="s">
        <v>51</v>
      </c>
      <c r="J217" s="9">
        <v>9.3000000000000007</v>
      </c>
      <c r="K217" s="10">
        <v>250000000</v>
      </c>
      <c r="L217" s="10">
        <v>250000000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250000000</v>
      </c>
      <c r="T217" s="10">
        <v>250000000</v>
      </c>
      <c r="U217" s="10">
        <v>250000000</v>
      </c>
      <c r="V217" s="9">
        <v>100</v>
      </c>
      <c r="W217" s="9">
        <v>98.75</v>
      </c>
      <c r="X217" s="9">
        <v>0</v>
      </c>
      <c r="Y217" s="9">
        <v>0</v>
      </c>
      <c r="Z217" s="10">
        <v>246879354.97999999</v>
      </c>
      <c r="AA217" s="9">
        <v>9.51</v>
      </c>
      <c r="AB217" s="9" t="s">
        <v>569</v>
      </c>
    </row>
    <row r="218" spans="1:28" x14ac:dyDescent="0.2">
      <c r="A218" s="21"/>
      <c r="B218" s="9" t="s">
        <v>49</v>
      </c>
      <c r="C218" s="9">
        <v>9.18</v>
      </c>
      <c r="D218" s="9" t="s">
        <v>625</v>
      </c>
      <c r="E218" s="8">
        <v>44158</v>
      </c>
      <c r="F218" s="9" t="s">
        <v>852</v>
      </c>
      <c r="G218" s="9" t="s">
        <v>45</v>
      </c>
      <c r="H218" s="9" t="s">
        <v>46</v>
      </c>
      <c r="I218" s="9" t="s">
        <v>622</v>
      </c>
      <c r="J218" s="9">
        <v>9.18</v>
      </c>
      <c r="K218" s="10">
        <v>200000000</v>
      </c>
      <c r="L218" s="10">
        <v>200000000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200000000</v>
      </c>
      <c r="T218" s="10">
        <v>200000000</v>
      </c>
      <c r="U218" s="10">
        <v>200000000</v>
      </c>
      <c r="V218" s="9">
        <v>100</v>
      </c>
      <c r="W218" s="9">
        <v>96.85</v>
      </c>
      <c r="X218" s="9">
        <v>0</v>
      </c>
      <c r="Y218" s="9">
        <v>0</v>
      </c>
      <c r="Z218" s="10">
        <v>193691203.21000001</v>
      </c>
      <c r="AA218" s="9">
        <v>9.68</v>
      </c>
      <c r="AB218" s="9" t="s">
        <v>569</v>
      </c>
    </row>
    <row r="219" spans="1:28" x14ac:dyDescent="0.2">
      <c r="A219" s="21"/>
      <c r="B219" s="9" t="s">
        <v>49</v>
      </c>
      <c r="C219" s="9">
        <v>8.25</v>
      </c>
      <c r="D219" s="9" t="s">
        <v>532</v>
      </c>
      <c r="E219" s="8">
        <v>41342</v>
      </c>
      <c r="G219" s="9" t="s">
        <v>45</v>
      </c>
      <c r="H219" s="9" t="s">
        <v>46</v>
      </c>
      <c r="I219" s="9" t="s">
        <v>531</v>
      </c>
      <c r="J219" s="9">
        <v>8.25</v>
      </c>
      <c r="K219" s="10">
        <v>22117000</v>
      </c>
      <c r="L219" s="10">
        <v>1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22117000</v>
      </c>
      <c r="T219" s="10">
        <v>1</v>
      </c>
      <c r="U219" s="10">
        <v>1</v>
      </c>
      <c r="V219" s="9">
        <v>0</v>
      </c>
      <c r="W219" s="9">
        <v>97.74</v>
      </c>
      <c r="X219" s="9">
        <v>0</v>
      </c>
      <c r="Y219" s="9">
        <v>0</v>
      </c>
      <c r="Z219" s="10">
        <v>21616163.300000001</v>
      </c>
      <c r="AA219" s="9">
        <v>9.6999999999999993</v>
      </c>
      <c r="AB219" s="9" t="s">
        <v>569</v>
      </c>
    </row>
    <row r="220" spans="1:28" x14ac:dyDescent="0.2">
      <c r="A220" s="21" t="s">
        <v>853</v>
      </c>
      <c r="B220" s="9" t="s">
        <v>49</v>
      </c>
      <c r="C220" s="9">
        <v>1314</v>
      </c>
      <c r="D220" s="9" t="s">
        <v>266</v>
      </c>
      <c r="E220" s="8">
        <v>41110</v>
      </c>
      <c r="F220" s="9" t="s">
        <v>267</v>
      </c>
      <c r="G220" s="9" t="s">
        <v>45</v>
      </c>
      <c r="H220" s="9" t="s">
        <v>46</v>
      </c>
      <c r="I220" s="9" t="s">
        <v>53</v>
      </c>
      <c r="J220" s="9">
        <v>6</v>
      </c>
      <c r="K220" s="10">
        <v>37500000</v>
      </c>
      <c r="L220" s="10">
        <v>37470000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37500000</v>
      </c>
      <c r="T220" s="10">
        <v>37470000</v>
      </c>
      <c r="U220" s="10">
        <v>37470000</v>
      </c>
      <c r="V220" s="9">
        <v>99.92</v>
      </c>
      <c r="W220" s="9">
        <v>99.92</v>
      </c>
      <c r="X220" s="9">
        <v>0</v>
      </c>
      <c r="Y220" s="9">
        <v>0</v>
      </c>
      <c r="Z220" s="10">
        <v>37470000</v>
      </c>
      <c r="AA220" s="9">
        <v>8.2899999999999991</v>
      </c>
      <c r="AB220" s="9" t="s">
        <v>578</v>
      </c>
    </row>
    <row r="221" spans="1:28" x14ac:dyDescent="0.2">
      <c r="A221" s="21"/>
      <c r="B221" s="9" t="s">
        <v>49</v>
      </c>
      <c r="C221" s="9">
        <v>1314</v>
      </c>
      <c r="D221" s="9" t="s">
        <v>240</v>
      </c>
      <c r="E221" s="8">
        <v>43623</v>
      </c>
      <c r="F221" s="9" t="s">
        <v>241</v>
      </c>
      <c r="G221" s="9" t="s">
        <v>45</v>
      </c>
      <c r="H221" s="9" t="s">
        <v>46</v>
      </c>
      <c r="I221" s="9" t="s">
        <v>53</v>
      </c>
      <c r="J221" s="9">
        <v>6</v>
      </c>
      <c r="K221" s="10">
        <v>5000000</v>
      </c>
      <c r="L221" s="10">
        <v>4990000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5000000</v>
      </c>
      <c r="T221" s="10">
        <v>4990000</v>
      </c>
      <c r="U221" s="10">
        <v>4990000</v>
      </c>
      <c r="V221" s="9">
        <v>99.8</v>
      </c>
      <c r="W221" s="9">
        <v>99.8</v>
      </c>
      <c r="X221" s="9">
        <v>0</v>
      </c>
      <c r="Y221" s="9">
        <v>0</v>
      </c>
      <c r="Z221" s="10">
        <v>4990000</v>
      </c>
      <c r="AA221" s="9">
        <v>8.49</v>
      </c>
      <c r="AB221" s="9" t="s">
        <v>578</v>
      </c>
    </row>
    <row r="222" spans="1:28" x14ac:dyDescent="0.2">
      <c r="A222" s="21"/>
      <c r="B222" s="9" t="s">
        <v>49</v>
      </c>
      <c r="C222" s="9">
        <v>1314</v>
      </c>
      <c r="D222" s="9" t="s">
        <v>242</v>
      </c>
      <c r="E222" s="8">
        <v>41000</v>
      </c>
      <c r="F222" s="9" t="s">
        <v>243</v>
      </c>
      <c r="G222" s="9" t="s">
        <v>45</v>
      </c>
      <c r="H222" s="9" t="s">
        <v>46</v>
      </c>
      <c r="I222" s="9" t="s">
        <v>239</v>
      </c>
      <c r="J222" s="9">
        <v>6</v>
      </c>
      <c r="K222" s="10">
        <v>8262637</v>
      </c>
      <c r="L222" s="10">
        <v>8262637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8262637</v>
      </c>
      <c r="T222" s="10">
        <v>8262637</v>
      </c>
      <c r="U222" s="10">
        <v>8262637</v>
      </c>
      <c r="V222" s="9">
        <v>100</v>
      </c>
      <c r="W222" s="9">
        <v>100</v>
      </c>
      <c r="X222" s="9">
        <v>0</v>
      </c>
      <c r="Y222" s="9">
        <v>0</v>
      </c>
      <c r="Z222" s="10">
        <v>8262637</v>
      </c>
      <c r="AA222" s="9">
        <v>8.2799999999999994</v>
      </c>
      <c r="AB222" s="9" t="s">
        <v>578</v>
      </c>
    </row>
    <row r="223" spans="1:28" x14ac:dyDescent="0.2">
      <c r="A223" s="21"/>
      <c r="B223" s="9" t="s">
        <v>49</v>
      </c>
      <c r="C223" s="9" t="s">
        <v>50</v>
      </c>
      <c r="D223" s="9">
        <v>-17</v>
      </c>
      <c r="E223" s="8">
        <v>40075</v>
      </c>
      <c r="F223" s="9" t="s">
        <v>67</v>
      </c>
      <c r="G223" s="9" t="s">
        <v>45</v>
      </c>
      <c r="H223" s="9" t="s">
        <v>46</v>
      </c>
      <c r="I223" s="9" t="s">
        <v>53</v>
      </c>
      <c r="J223" s="9">
        <v>7.07</v>
      </c>
      <c r="K223" s="10">
        <v>1500000</v>
      </c>
      <c r="L223" s="10">
        <v>1493400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1500000</v>
      </c>
      <c r="T223" s="10">
        <v>1493400</v>
      </c>
      <c r="U223" s="10">
        <v>1493400</v>
      </c>
      <c r="V223" s="9">
        <v>99.56</v>
      </c>
      <c r="W223" s="9">
        <v>99.56</v>
      </c>
      <c r="X223" s="9">
        <v>0</v>
      </c>
      <c r="Y223" s="9">
        <v>0</v>
      </c>
      <c r="Z223" s="10">
        <v>1493400</v>
      </c>
      <c r="AA223" s="9">
        <v>0</v>
      </c>
      <c r="AB223" s="9" t="s">
        <v>570</v>
      </c>
    </row>
    <row r="224" spans="1:28" x14ac:dyDescent="0.2">
      <c r="A224" s="21"/>
      <c r="B224" s="9" t="s">
        <v>49</v>
      </c>
      <c r="C224" s="9" t="s">
        <v>50</v>
      </c>
      <c r="D224" s="9">
        <v>-16</v>
      </c>
      <c r="E224" s="8">
        <v>43447</v>
      </c>
      <c r="F224" s="9" t="s">
        <v>52</v>
      </c>
      <c r="G224" s="9" t="s">
        <v>45</v>
      </c>
      <c r="H224" s="9" t="s">
        <v>46</v>
      </c>
      <c r="I224" s="9" t="s">
        <v>53</v>
      </c>
      <c r="J224" s="9">
        <v>6.07</v>
      </c>
      <c r="K224" s="10">
        <v>500000</v>
      </c>
      <c r="L224" s="10">
        <v>497800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500000</v>
      </c>
      <c r="T224" s="10">
        <v>497800</v>
      </c>
      <c r="U224" s="10">
        <v>497800</v>
      </c>
      <c r="V224" s="9">
        <v>99.56</v>
      </c>
      <c r="W224" s="9">
        <v>99.56</v>
      </c>
      <c r="X224" s="9">
        <v>0</v>
      </c>
      <c r="Y224" s="9">
        <v>0</v>
      </c>
      <c r="Z224" s="10">
        <v>497800</v>
      </c>
      <c r="AA224" s="9">
        <v>8.34</v>
      </c>
      <c r="AB224" s="9" t="s">
        <v>570</v>
      </c>
    </row>
    <row r="225" spans="1:28" x14ac:dyDescent="0.2">
      <c r="A225" s="21"/>
      <c r="B225" s="9" t="s">
        <v>49</v>
      </c>
      <c r="C225" s="9" t="s">
        <v>50</v>
      </c>
      <c r="D225" s="9">
        <f>-15-1</f>
        <v>-16</v>
      </c>
      <c r="E225" s="8">
        <v>43265</v>
      </c>
      <c r="F225" s="9" t="s">
        <v>68</v>
      </c>
      <c r="G225" s="9" t="s">
        <v>45</v>
      </c>
      <c r="H225" s="9" t="s">
        <v>46</v>
      </c>
      <c r="I225" s="9" t="s">
        <v>53</v>
      </c>
      <c r="J225" s="9">
        <v>8.41</v>
      </c>
      <c r="K225" s="10">
        <v>1000000</v>
      </c>
      <c r="L225" s="10">
        <v>995600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1000000</v>
      </c>
      <c r="T225" s="10">
        <v>995600</v>
      </c>
      <c r="U225" s="10">
        <v>995600</v>
      </c>
      <c r="V225" s="9">
        <v>99.56</v>
      </c>
      <c r="W225" s="9">
        <v>99.56</v>
      </c>
      <c r="X225" s="9">
        <v>0</v>
      </c>
      <c r="Y225" s="9">
        <v>0</v>
      </c>
      <c r="Z225" s="10">
        <v>995600</v>
      </c>
      <c r="AA225" s="9">
        <v>8.36</v>
      </c>
      <c r="AB225" s="9" t="s">
        <v>570</v>
      </c>
    </row>
    <row r="226" spans="1:28" x14ac:dyDescent="0.2">
      <c r="A226" s="21"/>
      <c r="B226" s="9" t="s">
        <v>49</v>
      </c>
      <c r="C226" s="9">
        <v>1314</v>
      </c>
      <c r="D226" s="9" t="s">
        <v>264</v>
      </c>
      <c r="E226" s="8">
        <v>41523</v>
      </c>
      <c r="F226" s="9" t="s">
        <v>265</v>
      </c>
      <c r="G226" s="9" t="s">
        <v>45</v>
      </c>
      <c r="H226" s="9" t="s">
        <v>46</v>
      </c>
      <c r="I226" s="9" t="s">
        <v>53</v>
      </c>
      <c r="J226" s="9">
        <v>6</v>
      </c>
      <c r="K226" s="10">
        <v>40000000</v>
      </c>
      <c r="L226" s="10">
        <v>38280000</v>
      </c>
      <c r="M226" s="10">
        <v>0</v>
      </c>
      <c r="N226" s="10">
        <v>0</v>
      </c>
      <c r="O226" s="10">
        <v>0</v>
      </c>
      <c r="P226" s="10">
        <v>0</v>
      </c>
      <c r="Q226" s="10">
        <v>0</v>
      </c>
      <c r="R226" s="10">
        <v>0</v>
      </c>
      <c r="S226" s="10">
        <v>40000000</v>
      </c>
      <c r="T226" s="10">
        <v>38280000</v>
      </c>
      <c r="U226" s="10">
        <v>38280000</v>
      </c>
      <c r="V226" s="9">
        <v>95.7</v>
      </c>
      <c r="W226" s="9">
        <v>95.7</v>
      </c>
      <c r="X226" s="9">
        <v>0</v>
      </c>
      <c r="Y226" s="9">
        <v>0</v>
      </c>
      <c r="Z226" s="10">
        <v>38280000</v>
      </c>
      <c r="AA226" s="9">
        <v>8.39</v>
      </c>
      <c r="AB226" s="9" t="s">
        <v>578</v>
      </c>
    </row>
    <row r="227" spans="1:28" x14ac:dyDescent="0.2">
      <c r="A227" s="21"/>
      <c r="B227" s="9" t="s">
        <v>49</v>
      </c>
      <c r="C227" s="9" t="s">
        <v>50</v>
      </c>
      <c r="D227" s="9">
        <v>-18</v>
      </c>
      <c r="E227" s="8">
        <v>44008</v>
      </c>
      <c r="F227" s="9" t="s">
        <v>54</v>
      </c>
      <c r="G227" s="9" t="s">
        <v>45</v>
      </c>
      <c r="H227" s="9" t="s">
        <v>46</v>
      </c>
      <c r="I227" s="9" t="s">
        <v>53</v>
      </c>
      <c r="J227" s="9">
        <v>7.65</v>
      </c>
      <c r="K227" s="10">
        <v>1500000</v>
      </c>
      <c r="L227" s="10">
        <v>1493400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1500000</v>
      </c>
      <c r="T227" s="10">
        <v>1493400</v>
      </c>
      <c r="U227" s="10">
        <v>1493400</v>
      </c>
      <c r="V227" s="9">
        <v>99.56</v>
      </c>
      <c r="W227" s="9">
        <v>99.56</v>
      </c>
      <c r="X227" s="9">
        <v>0</v>
      </c>
      <c r="Y227" s="9">
        <v>0</v>
      </c>
      <c r="Z227" s="10">
        <v>1493400</v>
      </c>
      <c r="AA227" s="9">
        <v>8.3000000000000007</v>
      </c>
      <c r="AB227" s="9" t="s">
        <v>570</v>
      </c>
    </row>
    <row r="228" spans="1:28" x14ac:dyDescent="0.2">
      <c r="A228" s="21"/>
      <c r="B228" s="9" t="s">
        <v>49</v>
      </c>
      <c r="C228" s="9">
        <v>1314</v>
      </c>
      <c r="D228" s="9" t="s">
        <v>237</v>
      </c>
      <c r="E228" s="8">
        <v>41927</v>
      </c>
      <c r="F228" s="9" t="s">
        <v>238</v>
      </c>
      <c r="G228" s="9" t="s">
        <v>45</v>
      </c>
      <c r="H228" s="9" t="s">
        <v>46</v>
      </c>
      <c r="I228" s="9" t="s">
        <v>53</v>
      </c>
      <c r="J228" s="9">
        <v>6</v>
      </c>
      <c r="K228" s="10">
        <v>25000000</v>
      </c>
      <c r="L228" s="10">
        <v>24950000</v>
      </c>
      <c r="M228" s="10">
        <v>0</v>
      </c>
      <c r="N228" s="10">
        <v>0</v>
      </c>
      <c r="O228" s="10">
        <v>0</v>
      </c>
      <c r="P228" s="10">
        <v>0</v>
      </c>
      <c r="Q228" s="10">
        <v>0</v>
      </c>
      <c r="R228" s="10">
        <v>0</v>
      </c>
      <c r="S228" s="10">
        <v>25000000</v>
      </c>
      <c r="T228" s="10">
        <v>24950000</v>
      </c>
      <c r="U228" s="10">
        <v>24950000</v>
      </c>
      <c r="V228" s="9">
        <v>99.8</v>
      </c>
      <c r="W228" s="9">
        <v>99.8</v>
      </c>
      <c r="X228" s="9">
        <v>0</v>
      </c>
      <c r="Y228" s="9">
        <v>0</v>
      </c>
      <c r="Z228" s="10">
        <v>24950000</v>
      </c>
      <c r="AA228" s="9">
        <v>8.48</v>
      </c>
      <c r="AB228" s="9" t="s">
        <v>578</v>
      </c>
    </row>
    <row r="229" spans="1:28" x14ac:dyDescent="0.2">
      <c r="A229" s="21"/>
      <c r="B229" s="9" t="s">
        <v>49</v>
      </c>
      <c r="C229" s="9" t="s">
        <v>50</v>
      </c>
      <c r="D229" s="9">
        <v>-24</v>
      </c>
      <c r="E229" s="8">
        <v>41322</v>
      </c>
      <c r="F229" s="9" t="s">
        <v>64</v>
      </c>
      <c r="G229" s="9" t="s">
        <v>45</v>
      </c>
      <c r="H229" s="9" t="s">
        <v>46</v>
      </c>
      <c r="I229" s="9" t="s">
        <v>53</v>
      </c>
      <c r="J229" s="9">
        <v>6.29</v>
      </c>
      <c r="K229" s="10">
        <v>1000000</v>
      </c>
      <c r="L229" s="10">
        <v>995600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1000000</v>
      </c>
      <c r="T229" s="10">
        <v>995600</v>
      </c>
      <c r="U229" s="10">
        <v>995600</v>
      </c>
      <c r="V229" s="9">
        <v>99.56</v>
      </c>
      <c r="W229" s="9">
        <v>99.56</v>
      </c>
      <c r="X229" s="9">
        <v>0</v>
      </c>
      <c r="Y229" s="9">
        <v>0</v>
      </c>
      <c r="Z229" s="10">
        <v>995600</v>
      </c>
      <c r="AA229" s="9">
        <v>8.17</v>
      </c>
      <c r="AB229" s="9" t="s">
        <v>570</v>
      </c>
    </row>
    <row r="230" spans="1:28" x14ac:dyDescent="0.2">
      <c r="A230" s="21"/>
      <c r="B230" s="9" t="s">
        <v>49</v>
      </c>
      <c r="C230" s="9" t="s">
        <v>50</v>
      </c>
      <c r="D230" s="9">
        <v>-23</v>
      </c>
      <c r="E230" s="8">
        <v>41056</v>
      </c>
      <c r="F230" s="9" t="s">
        <v>56</v>
      </c>
      <c r="G230" s="9" t="s">
        <v>45</v>
      </c>
      <c r="H230" s="9" t="s">
        <v>46</v>
      </c>
      <c r="I230" s="9" t="s">
        <v>53</v>
      </c>
      <c r="J230" s="9">
        <v>7.79</v>
      </c>
      <c r="K230" s="10">
        <v>2000000</v>
      </c>
      <c r="L230" s="10">
        <v>1991200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2000000</v>
      </c>
      <c r="T230" s="10">
        <v>1991200</v>
      </c>
      <c r="U230" s="10">
        <v>1991200</v>
      </c>
      <c r="V230" s="9">
        <v>99.56</v>
      </c>
      <c r="W230" s="9">
        <v>99.56</v>
      </c>
      <c r="X230" s="9">
        <v>0</v>
      </c>
      <c r="Y230" s="9">
        <v>0</v>
      </c>
      <c r="Z230" s="10">
        <v>1991200</v>
      </c>
      <c r="AA230" s="9">
        <v>8.1199999999999992</v>
      </c>
      <c r="AB230" s="9" t="s">
        <v>570</v>
      </c>
    </row>
    <row r="231" spans="1:28" x14ac:dyDescent="0.2">
      <c r="A231" s="21"/>
      <c r="B231" s="9" t="s">
        <v>49</v>
      </c>
      <c r="C231" s="9" t="s">
        <v>50</v>
      </c>
      <c r="D231" s="9">
        <v>-22</v>
      </c>
      <c r="E231" s="8">
        <v>41000</v>
      </c>
      <c r="F231" s="9" t="s">
        <v>65</v>
      </c>
      <c r="G231" s="9" t="s">
        <v>45</v>
      </c>
      <c r="H231" s="9" t="s">
        <v>46</v>
      </c>
      <c r="I231" s="9" t="s">
        <v>53</v>
      </c>
      <c r="J231" s="9">
        <v>7.23</v>
      </c>
      <c r="K231" s="10">
        <v>1000000</v>
      </c>
      <c r="L231" s="10">
        <v>1000000</v>
      </c>
      <c r="M231" s="10">
        <v>0</v>
      </c>
      <c r="N231" s="10">
        <v>0</v>
      </c>
      <c r="O231" s="10">
        <v>0</v>
      </c>
      <c r="P231" s="10">
        <v>0</v>
      </c>
      <c r="Q231" s="10">
        <v>0</v>
      </c>
      <c r="R231" s="10">
        <v>0</v>
      </c>
      <c r="S231" s="10">
        <v>1000000</v>
      </c>
      <c r="T231" s="10">
        <v>1000000</v>
      </c>
      <c r="U231" s="10">
        <v>1000000</v>
      </c>
      <c r="V231" s="9">
        <v>100</v>
      </c>
      <c r="W231" s="9">
        <v>100</v>
      </c>
      <c r="X231" s="9">
        <v>0</v>
      </c>
      <c r="Y231" s="9">
        <v>0</v>
      </c>
      <c r="Z231" s="10">
        <v>1000000</v>
      </c>
      <c r="AA231" s="9">
        <v>8.1199999999999992</v>
      </c>
      <c r="AB231" s="9" t="s">
        <v>570</v>
      </c>
    </row>
    <row r="232" spans="1:28" x14ac:dyDescent="0.2">
      <c r="A232" s="21"/>
      <c r="B232" s="9" t="s">
        <v>49</v>
      </c>
      <c r="C232" s="9" t="s">
        <v>50</v>
      </c>
      <c r="D232" s="9">
        <v>-21</v>
      </c>
      <c r="E232" s="8">
        <v>40921</v>
      </c>
      <c r="F232" s="9" t="s">
        <v>55</v>
      </c>
      <c r="G232" s="9" t="s">
        <v>45</v>
      </c>
      <c r="H232" s="9" t="s">
        <v>46</v>
      </c>
      <c r="I232" s="9" t="s">
        <v>53</v>
      </c>
      <c r="J232" s="9">
        <v>12</v>
      </c>
      <c r="K232" s="10">
        <v>5000000</v>
      </c>
      <c r="L232" s="10">
        <v>4978000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5000000</v>
      </c>
      <c r="T232" s="10">
        <v>4978000</v>
      </c>
      <c r="U232" s="10">
        <v>4978000</v>
      </c>
      <c r="V232" s="9">
        <v>99.56</v>
      </c>
      <c r="W232" s="9">
        <v>99.56</v>
      </c>
      <c r="X232" s="9">
        <v>0</v>
      </c>
      <c r="Y232" s="9">
        <v>0</v>
      </c>
      <c r="Z232" s="10">
        <v>4978000</v>
      </c>
      <c r="AA232" s="9">
        <v>8.1199999999999992</v>
      </c>
      <c r="AB232" s="9" t="s">
        <v>570</v>
      </c>
    </row>
    <row r="233" spans="1:28" x14ac:dyDescent="0.2">
      <c r="A233" s="21"/>
      <c r="B233" s="9" t="s">
        <v>49</v>
      </c>
      <c r="C233" s="9" t="s">
        <v>50</v>
      </c>
      <c r="D233" s="9">
        <v>-19</v>
      </c>
      <c r="E233" s="8">
        <v>44098</v>
      </c>
      <c r="F233" s="9" t="s">
        <v>66</v>
      </c>
      <c r="G233" s="9" t="s">
        <v>45</v>
      </c>
      <c r="H233" s="9" t="s">
        <v>46</v>
      </c>
      <c r="I233" s="9" t="s">
        <v>53</v>
      </c>
      <c r="J233" s="9">
        <v>7.87</v>
      </c>
      <c r="K233" s="10">
        <v>1500000</v>
      </c>
      <c r="L233" s="10">
        <v>1493400</v>
      </c>
      <c r="M233" s="10">
        <v>0</v>
      </c>
      <c r="N233" s="10">
        <v>0</v>
      </c>
      <c r="O233" s="10">
        <v>0</v>
      </c>
      <c r="P233" s="10">
        <v>0</v>
      </c>
      <c r="Q233" s="10">
        <v>0</v>
      </c>
      <c r="R233" s="10">
        <v>0</v>
      </c>
      <c r="S233" s="10">
        <v>1500000</v>
      </c>
      <c r="T233" s="10">
        <v>1493400</v>
      </c>
      <c r="U233" s="10">
        <v>1493400</v>
      </c>
      <c r="V233" s="9">
        <v>99.56</v>
      </c>
      <c r="W233" s="9">
        <v>99.56</v>
      </c>
      <c r="X233" s="9">
        <v>0</v>
      </c>
      <c r="Y233" s="9">
        <v>0</v>
      </c>
      <c r="Z233" s="10">
        <v>1493400</v>
      </c>
      <c r="AA233" s="9">
        <v>8.31</v>
      </c>
      <c r="AB233" s="9" t="s">
        <v>570</v>
      </c>
    </row>
    <row r="234" spans="1:28" x14ac:dyDescent="0.2">
      <c r="A234" s="21" t="s">
        <v>854</v>
      </c>
      <c r="B234" s="9" t="s">
        <v>43</v>
      </c>
      <c r="C234" s="9">
        <v>1312</v>
      </c>
      <c r="D234" s="9" t="s">
        <v>345</v>
      </c>
      <c r="E234" s="8">
        <v>37505</v>
      </c>
      <c r="G234" s="9" t="s">
        <v>116</v>
      </c>
      <c r="H234" s="9" t="s">
        <v>46</v>
      </c>
      <c r="I234" s="9" t="s">
        <v>346</v>
      </c>
      <c r="J234" s="9">
        <v>16.25</v>
      </c>
      <c r="K234" s="10">
        <v>7500000</v>
      </c>
      <c r="L234" s="10">
        <v>7425000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7500000</v>
      </c>
      <c r="T234" s="10">
        <v>7425000</v>
      </c>
      <c r="U234" s="10">
        <v>7425000</v>
      </c>
      <c r="V234" s="9">
        <v>99</v>
      </c>
      <c r="W234" s="9">
        <v>99</v>
      </c>
      <c r="X234" s="9">
        <v>0</v>
      </c>
      <c r="Y234" s="9">
        <v>0</v>
      </c>
      <c r="Z234" s="10">
        <v>7425000</v>
      </c>
      <c r="AA234" s="9">
        <v>0</v>
      </c>
      <c r="AB234" s="9" t="s">
        <v>570</v>
      </c>
    </row>
    <row r="235" spans="1:28" x14ac:dyDescent="0.2">
      <c r="A235" s="21"/>
      <c r="B235" s="9" t="s">
        <v>43</v>
      </c>
      <c r="C235" s="9">
        <v>1312</v>
      </c>
      <c r="D235" s="9" t="s">
        <v>347</v>
      </c>
      <c r="E235" s="8">
        <v>33816</v>
      </c>
      <c r="G235" s="9" t="s">
        <v>116</v>
      </c>
      <c r="H235" s="9" t="s">
        <v>46</v>
      </c>
      <c r="I235" s="9" t="s">
        <v>348</v>
      </c>
      <c r="J235" s="9">
        <v>0</v>
      </c>
      <c r="K235" s="10">
        <v>1000000</v>
      </c>
      <c r="L235" s="10">
        <v>975000</v>
      </c>
      <c r="M235" s="10">
        <v>0</v>
      </c>
      <c r="N235" s="10">
        <v>0</v>
      </c>
      <c r="O235" s="10">
        <v>0</v>
      </c>
      <c r="P235" s="10">
        <v>0</v>
      </c>
      <c r="Q235" s="10">
        <v>0</v>
      </c>
      <c r="R235" s="10">
        <v>0</v>
      </c>
      <c r="S235" s="10">
        <v>1000000</v>
      </c>
      <c r="T235" s="10">
        <v>975000</v>
      </c>
      <c r="U235" s="10">
        <v>975000</v>
      </c>
      <c r="V235" s="9">
        <v>97.5</v>
      </c>
      <c r="W235" s="9">
        <v>97.5</v>
      </c>
      <c r="X235" s="9">
        <v>0</v>
      </c>
      <c r="Y235" s="9">
        <v>0</v>
      </c>
      <c r="Z235" s="10">
        <v>975000</v>
      </c>
      <c r="AA235" s="9">
        <v>0</v>
      </c>
      <c r="AB235" s="9" t="s">
        <v>570</v>
      </c>
    </row>
    <row r="236" spans="1:28" x14ac:dyDescent="0.2">
      <c r="A236" s="21"/>
      <c r="B236" s="9" t="s">
        <v>49</v>
      </c>
      <c r="C236" s="9">
        <v>1312</v>
      </c>
      <c r="D236" s="9" t="s">
        <v>349</v>
      </c>
      <c r="E236" s="8">
        <v>41107</v>
      </c>
      <c r="F236" s="9" t="s">
        <v>350</v>
      </c>
      <c r="G236" s="9" t="s">
        <v>116</v>
      </c>
      <c r="H236" s="9" t="s">
        <v>46</v>
      </c>
      <c r="I236" s="9" t="s">
        <v>351</v>
      </c>
      <c r="J236" s="9">
        <v>0</v>
      </c>
      <c r="K236" s="10">
        <v>3448222</v>
      </c>
      <c r="L236" s="10">
        <v>3448222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3448222</v>
      </c>
      <c r="T236" s="10">
        <v>3448222</v>
      </c>
      <c r="U236" s="10">
        <v>3448222</v>
      </c>
      <c r="V236" s="9">
        <v>100</v>
      </c>
      <c r="W236" s="9">
        <v>100</v>
      </c>
      <c r="X236" s="9">
        <v>0</v>
      </c>
      <c r="Y236" s="9">
        <v>0</v>
      </c>
      <c r="Z236" s="10">
        <v>3448222</v>
      </c>
      <c r="AA236" s="9">
        <v>8.1199999999999992</v>
      </c>
      <c r="AB236" s="9" t="s">
        <v>570</v>
      </c>
    </row>
    <row r="237" spans="1:28" x14ac:dyDescent="0.2">
      <c r="A237" s="21"/>
      <c r="B237" s="9" t="s">
        <v>49</v>
      </c>
      <c r="C237" s="9">
        <v>1312</v>
      </c>
      <c r="D237" s="9" t="s">
        <v>352</v>
      </c>
      <c r="E237" s="8">
        <v>36900</v>
      </c>
      <c r="F237" s="9" t="s">
        <v>353</v>
      </c>
      <c r="G237" s="9" t="s">
        <v>116</v>
      </c>
      <c r="H237" s="9" t="s">
        <v>46</v>
      </c>
      <c r="I237" s="9" t="s">
        <v>354</v>
      </c>
      <c r="J237" s="9">
        <v>14</v>
      </c>
      <c r="K237" s="10">
        <v>1000000</v>
      </c>
      <c r="L237" s="10">
        <v>960000</v>
      </c>
      <c r="M237" s="10">
        <v>0</v>
      </c>
      <c r="N237" s="10">
        <v>0</v>
      </c>
      <c r="O237" s="10">
        <v>0</v>
      </c>
      <c r="P237" s="10">
        <v>0</v>
      </c>
      <c r="Q237" s="10">
        <v>0</v>
      </c>
      <c r="R237" s="10">
        <v>0</v>
      </c>
      <c r="S237" s="10">
        <v>1000000</v>
      </c>
      <c r="T237" s="10">
        <v>960000</v>
      </c>
      <c r="U237" s="10">
        <v>960000</v>
      </c>
      <c r="V237" s="9">
        <v>96</v>
      </c>
      <c r="W237" s="9">
        <v>96</v>
      </c>
      <c r="X237" s="9">
        <v>0</v>
      </c>
      <c r="Y237" s="9">
        <v>0</v>
      </c>
      <c r="Z237" s="10">
        <v>960000</v>
      </c>
      <c r="AA237" s="9">
        <v>0</v>
      </c>
      <c r="AB237" s="9" t="s">
        <v>570</v>
      </c>
    </row>
    <row r="238" spans="1:28" x14ac:dyDescent="0.2">
      <c r="A238" s="21"/>
      <c r="B238" s="9" t="s">
        <v>49</v>
      </c>
      <c r="C238" s="9">
        <v>1312</v>
      </c>
      <c r="D238" s="9" t="s">
        <v>355</v>
      </c>
      <c r="E238" s="8">
        <v>34789</v>
      </c>
      <c r="F238" s="9" t="s">
        <v>356</v>
      </c>
      <c r="G238" s="9" t="s">
        <v>116</v>
      </c>
      <c r="H238" s="9" t="s">
        <v>46</v>
      </c>
      <c r="I238" s="9" t="s">
        <v>357</v>
      </c>
      <c r="J238" s="9">
        <v>15</v>
      </c>
      <c r="K238" s="10">
        <v>675000</v>
      </c>
      <c r="L238" s="10">
        <v>573750</v>
      </c>
      <c r="M238" s="10">
        <v>0</v>
      </c>
      <c r="N238" s="10">
        <v>0</v>
      </c>
      <c r="O238" s="10">
        <v>0</v>
      </c>
      <c r="P238" s="10">
        <v>0</v>
      </c>
      <c r="Q238" s="10">
        <v>0</v>
      </c>
      <c r="R238" s="10">
        <v>0</v>
      </c>
      <c r="S238" s="10">
        <v>675000</v>
      </c>
      <c r="T238" s="10">
        <v>573750</v>
      </c>
      <c r="U238" s="10">
        <v>573750</v>
      </c>
      <c r="V238" s="9">
        <v>85</v>
      </c>
      <c r="W238" s="9">
        <v>85</v>
      </c>
      <c r="X238" s="9">
        <v>0</v>
      </c>
      <c r="Y238" s="9">
        <v>0</v>
      </c>
      <c r="Z238" s="10">
        <v>573750</v>
      </c>
      <c r="AA238" s="9">
        <v>0</v>
      </c>
      <c r="AB238" s="9" t="s">
        <v>570</v>
      </c>
    </row>
    <row r="239" spans="1:28" x14ac:dyDescent="0.2">
      <c r="A239" s="21"/>
      <c r="B239" s="9" t="s">
        <v>49</v>
      </c>
      <c r="C239" s="9">
        <v>1312</v>
      </c>
      <c r="D239" s="9" t="s">
        <v>400</v>
      </c>
      <c r="E239" s="8">
        <v>39278</v>
      </c>
      <c r="F239" s="9" t="s">
        <v>401</v>
      </c>
      <c r="G239" s="9" t="s">
        <v>116</v>
      </c>
      <c r="H239" s="9" t="s">
        <v>46</v>
      </c>
      <c r="I239" s="9" t="s">
        <v>402</v>
      </c>
      <c r="J239" s="9">
        <v>15</v>
      </c>
      <c r="K239" s="10">
        <v>209531</v>
      </c>
      <c r="L239" s="10">
        <v>201149.76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209531</v>
      </c>
      <c r="T239" s="10">
        <v>201149.76</v>
      </c>
      <c r="U239" s="10">
        <v>201149.76</v>
      </c>
      <c r="V239" s="9">
        <v>96</v>
      </c>
      <c r="W239" s="9">
        <v>96</v>
      </c>
      <c r="X239" s="9">
        <v>0</v>
      </c>
      <c r="Y239" s="9">
        <v>0</v>
      </c>
      <c r="Z239" s="10">
        <v>201149.76</v>
      </c>
      <c r="AA239" s="9">
        <v>0</v>
      </c>
      <c r="AB239" s="9" t="s">
        <v>570</v>
      </c>
    </row>
    <row r="240" spans="1:28" x14ac:dyDescent="0.2">
      <c r="A240" s="21"/>
      <c r="B240" s="9" t="s">
        <v>43</v>
      </c>
      <c r="C240" s="9">
        <v>1312</v>
      </c>
      <c r="D240" s="9" t="s">
        <v>403</v>
      </c>
      <c r="E240" s="8">
        <v>41640</v>
      </c>
      <c r="G240" s="9" t="s">
        <v>116</v>
      </c>
      <c r="H240" s="9" t="s">
        <v>46</v>
      </c>
      <c r="I240" s="9" t="s">
        <v>404</v>
      </c>
      <c r="J240" s="9">
        <v>0</v>
      </c>
      <c r="K240" s="10">
        <v>11574456</v>
      </c>
      <c r="L240" s="10">
        <v>11574456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11574456</v>
      </c>
      <c r="T240" s="10">
        <v>11574456</v>
      </c>
      <c r="U240" s="10">
        <v>11574456</v>
      </c>
      <c r="V240" s="9">
        <v>100</v>
      </c>
      <c r="W240" s="9">
        <v>100</v>
      </c>
      <c r="X240" s="9">
        <v>0</v>
      </c>
      <c r="Y240" s="9">
        <v>0</v>
      </c>
      <c r="Z240" s="10">
        <v>11574456</v>
      </c>
      <c r="AA240" s="9">
        <v>8.42</v>
      </c>
      <c r="AB240" s="9" t="s">
        <v>570</v>
      </c>
    </row>
    <row r="241" spans="1:28" x14ac:dyDescent="0.2">
      <c r="A241" s="21"/>
      <c r="B241" s="9" t="s">
        <v>43</v>
      </c>
      <c r="C241" s="9">
        <v>1312</v>
      </c>
      <c r="D241" s="9" t="s">
        <v>405</v>
      </c>
      <c r="E241" s="8">
        <v>41730</v>
      </c>
      <c r="G241" s="9" t="s">
        <v>116</v>
      </c>
      <c r="H241" s="9" t="s">
        <v>46</v>
      </c>
      <c r="I241" s="9" t="s">
        <v>404</v>
      </c>
      <c r="J241" s="9">
        <v>0</v>
      </c>
      <c r="K241" s="10">
        <v>4135351</v>
      </c>
      <c r="L241" s="10">
        <v>4135351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10">
        <v>0</v>
      </c>
      <c r="S241" s="10">
        <v>4135351</v>
      </c>
      <c r="T241" s="10">
        <v>4135351</v>
      </c>
      <c r="U241" s="10">
        <v>4135351</v>
      </c>
      <c r="V241" s="9">
        <v>100</v>
      </c>
      <c r="W241" s="9">
        <v>100</v>
      </c>
      <c r="X241" s="9">
        <v>0</v>
      </c>
      <c r="Y241" s="9">
        <v>0</v>
      </c>
      <c r="Z241" s="10">
        <v>4135351</v>
      </c>
      <c r="AA241" s="9">
        <v>8.4499999999999993</v>
      </c>
      <c r="AB241" s="9" t="s">
        <v>570</v>
      </c>
    </row>
    <row r="242" spans="1:28" x14ac:dyDescent="0.2">
      <c r="A242" s="21"/>
      <c r="B242" s="9" t="s">
        <v>49</v>
      </c>
      <c r="C242" s="9">
        <v>1312</v>
      </c>
      <c r="D242" s="9" t="s">
        <v>406</v>
      </c>
      <c r="E242" s="8">
        <v>37125</v>
      </c>
      <c r="F242" s="9" t="s">
        <v>407</v>
      </c>
      <c r="G242" s="9" t="s">
        <v>116</v>
      </c>
      <c r="H242" s="9" t="s">
        <v>46</v>
      </c>
      <c r="I242" s="9" t="s">
        <v>408</v>
      </c>
      <c r="J242" s="9">
        <v>14</v>
      </c>
      <c r="K242" s="10">
        <v>600000</v>
      </c>
      <c r="L242" s="10">
        <v>585000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600000</v>
      </c>
      <c r="T242" s="10">
        <v>585000</v>
      </c>
      <c r="U242" s="10">
        <v>585000</v>
      </c>
      <c r="V242" s="9">
        <v>97.5</v>
      </c>
      <c r="W242" s="9">
        <v>97.5</v>
      </c>
      <c r="X242" s="9">
        <v>0</v>
      </c>
      <c r="Y242" s="9">
        <v>0</v>
      </c>
      <c r="Z242" s="10">
        <v>585000</v>
      </c>
      <c r="AA242" s="9">
        <v>0</v>
      </c>
      <c r="AB242" s="9" t="s">
        <v>570</v>
      </c>
    </row>
    <row r="243" spans="1:28" x14ac:dyDescent="0.2">
      <c r="A243" s="21"/>
      <c r="B243" s="9" t="s">
        <v>49</v>
      </c>
      <c r="C243" s="9">
        <v>1312</v>
      </c>
      <c r="D243" s="9" t="s">
        <v>409</v>
      </c>
      <c r="E243" s="8">
        <v>36936</v>
      </c>
      <c r="F243" s="9" t="s">
        <v>410</v>
      </c>
      <c r="G243" s="9" t="s">
        <v>116</v>
      </c>
      <c r="H243" s="9" t="s">
        <v>46</v>
      </c>
      <c r="I243" s="9" t="s">
        <v>408</v>
      </c>
      <c r="J243" s="9">
        <v>14</v>
      </c>
      <c r="K243" s="10">
        <v>2010000</v>
      </c>
      <c r="L243" s="10">
        <v>1959750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2010000</v>
      </c>
      <c r="T243" s="10">
        <v>1959750</v>
      </c>
      <c r="U243" s="10">
        <v>1959750</v>
      </c>
      <c r="V243" s="9">
        <v>97.5</v>
      </c>
      <c r="W243" s="9">
        <v>97.5</v>
      </c>
      <c r="X243" s="9">
        <v>0</v>
      </c>
      <c r="Y243" s="9">
        <v>0</v>
      </c>
      <c r="Z243" s="10">
        <v>1959750</v>
      </c>
      <c r="AA243" s="9">
        <v>0</v>
      </c>
      <c r="AB243" s="9" t="s">
        <v>570</v>
      </c>
    </row>
    <row r="244" spans="1:28" x14ac:dyDescent="0.2">
      <c r="A244" s="21"/>
      <c r="B244" s="9" t="s">
        <v>43</v>
      </c>
      <c r="C244" s="9">
        <v>1312</v>
      </c>
      <c r="D244" s="9" t="s">
        <v>411</v>
      </c>
      <c r="E244" s="8">
        <v>37305</v>
      </c>
      <c r="G244" s="9" t="s">
        <v>176</v>
      </c>
      <c r="H244" s="9" t="s">
        <v>46</v>
      </c>
      <c r="I244" s="9" t="s">
        <v>408</v>
      </c>
      <c r="J244" s="9">
        <v>17</v>
      </c>
      <c r="K244" s="10">
        <v>4000000</v>
      </c>
      <c r="L244" s="10">
        <v>3780000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4000000</v>
      </c>
      <c r="T244" s="10">
        <v>3780000</v>
      </c>
      <c r="U244" s="10">
        <v>3780000</v>
      </c>
      <c r="V244" s="9">
        <v>94.5</v>
      </c>
      <c r="W244" s="9">
        <v>94.5</v>
      </c>
      <c r="X244" s="9">
        <v>0</v>
      </c>
      <c r="Y244" s="9">
        <v>0</v>
      </c>
      <c r="Z244" s="10">
        <v>3780000</v>
      </c>
      <c r="AA244" s="9">
        <v>0</v>
      </c>
      <c r="AB244" s="9" t="s">
        <v>570</v>
      </c>
    </row>
    <row r="245" spans="1:28" x14ac:dyDescent="0.2">
      <c r="A245" s="21"/>
      <c r="B245" s="9" t="s">
        <v>43</v>
      </c>
      <c r="C245" s="9">
        <v>1312</v>
      </c>
      <c r="D245" s="9" t="s">
        <v>412</v>
      </c>
      <c r="E245" s="8">
        <v>40391</v>
      </c>
      <c r="G245" s="9" t="s">
        <v>116</v>
      </c>
      <c r="H245" s="9" t="s">
        <v>46</v>
      </c>
      <c r="I245" s="9" t="s">
        <v>855</v>
      </c>
      <c r="J245" s="9">
        <v>11</v>
      </c>
      <c r="K245" s="10">
        <v>5289220.91</v>
      </c>
      <c r="L245" s="10">
        <v>5289220.91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10">
        <v>0</v>
      </c>
      <c r="S245" s="10">
        <v>5289220.91</v>
      </c>
      <c r="T245" s="10">
        <v>5289220.91</v>
      </c>
      <c r="U245" s="10">
        <v>5289220.91</v>
      </c>
      <c r="V245" s="9">
        <v>100</v>
      </c>
      <c r="W245" s="9">
        <v>100</v>
      </c>
      <c r="X245" s="9">
        <v>0</v>
      </c>
      <c r="Y245" s="9">
        <v>0</v>
      </c>
      <c r="Z245" s="10">
        <v>5289220.91</v>
      </c>
      <c r="AA245" s="9">
        <v>0</v>
      </c>
      <c r="AB245" s="9" t="s">
        <v>570</v>
      </c>
    </row>
    <row r="246" spans="1:28" x14ac:dyDescent="0.2">
      <c r="A246" s="21"/>
      <c r="B246" s="9" t="s">
        <v>43</v>
      </c>
      <c r="C246" s="9">
        <v>1312</v>
      </c>
      <c r="D246" s="9" t="s">
        <v>396</v>
      </c>
      <c r="E246" s="8">
        <v>35089</v>
      </c>
      <c r="G246" s="9" t="s">
        <v>116</v>
      </c>
      <c r="H246" s="9" t="s">
        <v>46</v>
      </c>
      <c r="I246" s="9" t="s">
        <v>397</v>
      </c>
      <c r="J246" s="9">
        <v>20.5</v>
      </c>
      <c r="K246" s="10">
        <v>480000</v>
      </c>
      <c r="L246" s="10">
        <v>474114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480000</v>
      </c>
      <c r="T246" s="10">
        <v>474114</v>
      </c>
      <c r="U246" s="10">
        <v>474114</v>
      </c>
      <c r="V246" s="9">
        <v>98.77</v>
      </c>
      <c r="W246" s="9">
        <v>98.77</v>
      </c>
      <c r="X246" s="9">
        <v>0</v>
      </c>
      <c r="Y246" s="9">
        <v>0</v>
      </c>
      <c r="Z246" s="10">
        <v>474114</v>
      </c>
      <c r="AA246" s="9">
        <v>0</v>
      </c>
      <c r="AB246" s="9" t="s">
        <v>570</v>
      </c>
    </row>
    <row r="247" spans="1:28" x14ac:dyDescent="0.2">
      <c r="A247" s="21"/>
      <c r="B247" s="9" t="s">
        <v>49</v>
      </c>
      <c r="C247" s="9">
        <v>1312</v>
      </c>
      <c r="D247" s="9" t="s">
        <v>413</v>
      </c>
      <c r="E247" s="8">
        <v>36750</v>
      </c>
      <c r="F247" s="9" t="s">
        <v>414</v>
      </c>
      <c r="G247" s="9" t="s">
        <v>116</v>
      </c>
      <c r="H247" s="9" t="s">
        <v>46</v>
      </c>
      <c r="I247" s="9" t="s">
        <v>395</v>
      </c>
      <c r="J247" s="9">
        <v>14</v>
      </c>
      <c r="K247" s="10">
        <v>8000000</v>
      </c>
      <c r="L247" s="10">
        <v>7680000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8000000</v>
      </c>
      <c r="T247" s="10">
        <v>7680000</v>
      </c>
      <c r="U247" s="10">
        <v>7680000</v>
      </c>
      <c r="V247" s="9">
        <v>96</v>
      </c>
      <c r="W247" s="9">
        <v>96</v>
      </c>
      <c r="X247" s="9">
        <v>0</v>
      </c>
      <c r="Y247" s="9">
        <v>0</v>
      </c>
      <c r="Z247" s="10">
        <v>7680000</v>
      </c>
      <c r="AA247" s="9">
        <v>0</v>
      </c>
      <c r="AB247" s="9" t="s">
        <v>570</v>
      </c>
    </row>
    <row r="248" spans="1:28" x14ac:dyDescent="0.2">
      <c r="A248" s="21"/>
      <c r="B248" s="9" t="s">
        <v>49</v>
      </c>
      <c r="C248" s="9">
        <v>1312</v>
      </c>
      <c r="D248" s="9" t="s">
        <v>415</v>
      </c>
      <c r="E248" s="8">
        <v>39128</v>
      </c>
      <c r="F248" s="9" t="s">
        <v>416</v>
      </c>
      <c r="G248" s="9" t="s">
        <v>116</v>
      </c>
      <c r="H248" s="9" t="s">
        <v>46</v>
      </c>
      <c r="I248" s="9" t="s">
        <v>408</v>
      </c>
      <c r="J248" s="9">
        <v>15</v>
      </c>
      <c r="K248" s="10">
        <v>15000000</v>
      </c>
      <c r="L248" s="10">
        <v>14842500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15000000</v>
      </c>
      <c r="T248" s="10">
        <v>14842500</v>
      </c>
      <c r="U248" s="10">
        <v>14842500</v>
      </c>
      <c r="V248" s="9">
        <v>98.95</v>
      </c>
      <c r="W248" s="9">
        <v>98.95</v>
      </c>
      <c r="X248" s="9">
        <v>0</v>
      </c>
      <c r="Y248" s="9">
        <v>0</v>
      </c>
      <c r="Z248" s="10">
        <v>14842500</v>
      </c>
      <c r="AA248" s="9">
        <v>0</v>
      </c>
      <c r="AB248" s="9" t="s">
        <v>570</v>
      </c>
    </row>
    <row r="249" spans="1:28" x14ac:dyDescent="0.2">
      <c r="A249" s="21"/>
      <c r="B249" s="9" t="s">
        <v>49</v>
      </c>
      <c r="C249" s="9">
        <v>1312</v>
      </c>
      <c r="D249" s="9" t="s">
        <v>417</v>
      </c>
      <c r="E249" s="8">
        <v>30042</v>
      </c>
      <c r="F249" s="9" t="s">
        <v>418</v>
      </c>
      <c r="G249" s="9" t="s">
        <v>116</v>
      </c>
      <c r="H249" s="9" t="s">
        <v>46</v>
      </c>
      <c r="I249" s="9" t="s">
        <v>419</v>
      </c>
      <c r="J249" s="9">
        <v>6.75</v>
      </c>
      <c r="K249" s="10">
        <v>2500</v>
      </c>
      <c r="L249" s="10">
        <v>1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10">
        <v>0</v>
      </c>
      <c r="S249" s="10">
        <v>2500</v>
      </c>
      <c r="T249" s="10">
        <v>1</v>
      </c>
      <c r="U249" s="10">
        <v>1</v>
      </c>
      <c r="V249" s="9">
        <v>0.04</v>
      </c>
      <c r="W249" s="9">
        <v>0.04</v>
      </c>
      <c r="X249" s="9">
        <v>0</v>
      </c>
      <c r="Y249" s="9">
        <v>0</v>
      </c>
      <c r="Z249" s="10">
        <v>1</v>
      </c>
      <c r="AA249" s="9">
        <v>0</v>
      </c>
      <c r="AB249" s="9" t="s">
        <v>570</v>
      </c>
    </row>
    <row r="250" spans="1:28" x14ac:dyDescent="0.2">
      <c r="A250" s="21"/>
      <c r="B250" s="9" t="s">
        <v>49</v>
      </c>
      <c r="C250" s="9">
        <v>1312</v>
      </c>
      <c r="D250" s="9" t="s">
        <v>420</v>
      </c>
      <c r="E250" s="8">
        <v>34790</v>
      </c>
      <c r="F250" s="9" t="s">
        <v>421</v>
      </c>
      <c r="G250" s="9" t="s">
        <v>116</v>
      </c>
      <c r="H250" s="9" t="s">
        <v>46</v>
      </c>
      <c r="I250" s="9" t="s">
        <v>422</v>
      </c>
      <c r="J250" s="9">
        <v>12</v>
      </c>
      <c r="K250" s="10">
        <v>300000</v>
      </c>
      <c r="L250" s="10">
        <v>300000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300000</v>
      </c>
      <c r="T250" s="10">
        <v>300000</v>
      </c>
      <c r="U250" s="10">
        <v>300000</v>
      </c>
      <c r="V250" s="9">
        <v>100</v>
      </c>
      <c r="W250" s="9">
        <v>100</v>
      </c>
      <c r="X250" s="9">
        <v>0</v>
      </c>
      <c r="Y250" s="9">
        <v>0</v>
      </c>
      <c r="Z250" s="10">
        <v>300000</v>
      </c>
      <c r="AA250" s="9">
        <v>0</v>
      </c>
      <c r="AB250" s="9" t="s">
        <v>570</v>
      </c>
    </row>
    <row r="251" spans="1:28" x14ac:dyDescent="0.2">
      <c r="A251" s="21"/>
      <c r="B251" s="9" t="s">
        <v>49</v>
      </c>
      <c r="C251" s="9">
        <v>1312</v>
      </c>
      <c r="D251" s="9" t="s">
        <v>423</v>
      </c>
      <c r="E251" s="8">
        <v>42094</v>
      </c>
      <c r="F251" s="9" t="s">
        <v>424</v>
      </c>
      <c r="G251" s="9" t="s">
        <v>116</v>
      </c>
      <c r="H251" s="9" t="s">
        <v>46</v>
      </c>
      <c r="I251" s="9" t="s">
        <v>393</v>
      </c>
      <c r="J251" s="9">
        <v>12</v>
      </c>
      <c r="K251" s="10">
        <v>5231250</v>
      </c>
      <c r="L251" s="10">
        <v>5176321.87</v>
      </c>
      <c r="M251" s="10">
        <v>0</v>
      </c>
      <c r="N251" s="10">
        <v>0</v>
      </c>
      <c r="O251" s="10">
        <v>168750</v>
      </c>
      <c r="P251" s="10">
        <v>166978.12</v>
      </c>
      <c r="Q251" s="10">
        <v>0</v>
      </c>
      <c r="R251" s="10">
        <v>0</v>
      </c>
      <c r="S251" s="10">
        <v>5062500</v>
      </c>
      <c r="T251" s="10">
        <v>5009343.75</v>
      </c>
      <c r="U251" s="10">
        <v>5009343.75</v>
      </c>
      <c r="V251" s="9">
        <v>98.95</v>
      </c>
      <c r="W251" s="9">
        <v>98.95</v>
      </c>
      <c r="X251" s="9">
        <v>0</v>
      </c>
      <c r="Y251" s="9">
        <v>0</v>
      </c>
      <c r="Z251" s="10">
        <v>5009343.75</v>
      </c>
      <c r="AA251" s="9">
        <v>8.2200000000000006</v>
      </c>
      <c r="AB251" s="9" t="s">
        <v>570</v>
      </c>
    </row>
    <row r="252" spans="1:28" x14ac:dyDescent="0.2">
      <c r="A252" s="21"/>
      <c r="B252" s="9" t="s">
        <v>43</v>
      </c>
      <c r="C252" s="9">
        <v>1312</v>
      </c>
      <c r="D252" s="9" t="s">
        <v>425</v>
      </c>
      <c r="E252" s="8">
        <v>37951</v>
      </c>
      <c r="G252" s="9" t="s">
        <v>176</v>
      </c>
      <c r="H252" s="9" t="s">
        <v>46</v>
      </c>
      <c r="I252" s="9" t="s">
        <v>426</v>
      </c>
      <c r="J252" s="9">
        <v>22</v>
      </c>
      <c r="K252" s="10">
        <v>3300000</v>
      </c>
      <c r="L252" s="10">
        <v>3216000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3300000</v>
      </c>
      <c r="T252" s="10">
        <v>3216000</v>
      </c>
      <c r="U252" s="10">
        <v>3216000</v>
      </c>
      <c r="V252" s="9">
        <v>97.45</v>
      </c>
      <c r="W252" s="9">
        <v>97.46</v>
      </c>
      <c r="X252" s="9">
        <v>0</v>
      </c>
      <c r="Y252" s="9">
        <v>0</v>
      </c>
      <c r="Z252" s="10">
        <v>3216000</v>
      </c>
      <c r="AA252" s="9">
        <v>0</v>
      </c>
      <c r="AB252" s="9" t="s">
        <v>570</v>
      </c>
    </row>
    <row r="253" spans="1:28" x14ac:dyDescent="0.2">
      <c r="A253" s="21"/>
      <c r="B253" s="9" t="s">
        <v>49</v>
      </c>
      <c r="C253" s="9">
        <v>1312</v>
      </c>
      <c r="D253" s="9" t="s">
        <v>427</v>
      </c>
      <c r="E253" s="8">
        <v>34790</v>
      </c>
      <c r="F253" s="9" t="s">
        <v>428</v>
      </c>
      <c r="G253" s="9" t="s">
        <v>116</v>
      </c>
      <c r="H253" s="9" t="s">
        <v>46</v>
      </c>
      <c r="I253" s="9" t="s">
        <v>429</v>
      </c>
      <c r="J253" s="9">
        <v>15</v>
      </c>
      <c r="K253" s="10">
        <v>425000</v>
      </c>
      <c r="L253" s="10">
        <v>425000</v>
      </c>
      <c r="M253" s="10">
        <v>0</v>
      </c>
      <c r="N253" s="10">
        <v>0</v>
      </c>
      <c r="O253" s="10">
        <v>0</v>
      </c>
      <c r="P253" s="10">
        <v>425000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9">
        <v>0</v>
      </c>
      <c r="W253" s="9">
        <v>0</v>
      </c>
      <c r="X253" s="9">
        <v>0</v>
      </c>
      <c r="Y253" s="9">
        <v>0</v>
      </c>
      <c r="Z253" s="10">
        <v>0</v>
      </c>
      <c r="AA253" s="9">
        <v>0</v>
      </c>
      <c r="AB253" s="9" t="s">
        <v>570</v>
      </c>
    </row>
    <row r="254" spans="1:28" x14ac:dyDescent="0.2">
      <c r="A254" s="21"/>
      <c r="B254" s="9" t="s">
        <v>43</v>
      </c>
      <c r="C254" s="9">
        <v>1312</v>
      </c>
      <c r="D254" s="9" t="s">
        <v>433</v>
      </c>
      <c r="E254" s="8">
        <v>33748</v>
      </c>
      <c r="G254" s="9" t="s">
        <v>116</v>
      </c>
      <c r="H254" s="9" t="s">
        <v>46</v>
      </c>
      <c r="I254" s="9" t="s">
        <v>434</v>
      </c>
      <c r="J254" s="9">
        <v>13.5</v>
      </c>
      <c r="K254" s="10">
        <v>28500</v>
      </c>
      <c r="L254" s="10">
        <v>28500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28500</v>
      </c>
      <c r="T254" s="10">
        <v>28500</v>
      </c>
      <c r="U254" s="10">
        <v>28500</v>
      </c>
      <c r="V254" s="9">
        <v>100</v>
      </c>
      <c r="W254" s="9">
        <v>100</v>
      </c>
      <c r="X254" s="9">
        <v>0</v>
      </c>
      <c r="Y254" s="9">
        <v>0</v>
      </c>
      <c r="Z254" s="10">
        <v>28500</v>
      </c>
      <c r="AA254" s="9">
        <v>0</v>
      </c>
      <c r="AB254" s="9" t="s">
        <v>570</v>
      </c>
    </row>
    <row r="255" spans="1:28" x14ac:dyDescent="0.2">
      <c r="A255" s="21"/>
      <c r="B255" s="9" t="s">
        <v>43</v>
      </c>
      <c r="C255" s="9">
        <v>1312</v>
      </c>
      <c r="D255" s="9" t="s">
        <v>435</v>
      </c>
      <c r="E255" s="8">
        <v>38161</v>
      </c>
      <c r="G255" s="9" t="s">
        <v>176</v>
      </c>
      <c r="H255" s="9" t="s">
        <v>46</v>
      </c>
      <c r="I255" s="9" t="s">
        <v>436</v>
      </c>
      <c r="J255" s="9">
        <v>16</v>
      </c>
      <c r="K255" s="10">
        <v>5000000</v>
      </c>
      <c r="L255" s="10">
        <v>4947500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5000000</v>
      </c>
      <c r="T255" s="10">
        <v>4947500</v>
      </c>
      <c r="U255" s="10">
        <v>4947500</v>
      </c>
      <c r="V255" s="9">
        <v>98.95</v>
      </c>
      <c r="W255" s="9">
        <v>98.95</v>
      </c>
      <c r="X255" s="9">
        <v>0</v>
      </c>
      <c r="Y255" s="9">
        <v>0</v>
      </c>
      <c r="Z255" s="10">
        <v>4947500</v>
      </c>
      <c r="AA255" s="9">
        <v>0</v>
      </c>
      <c r="AB255" s="9" t="s">
        <v>570</v>
      </c>
    </row>
    <row r="256" spans="1:28" x14ac:dyDescent="0.2">
      <c r="A256" s="21"/>
      <c r="B256" s="9" t="s">
        <v>43</v>
      </c>
      <c r="C256" s="9">
        <v>1312</v>
      </c>
      <c r="D256" s="9" t="s">
        <v>437</v>
      </c>
      <c r="E256" s="8">
        <v>34359</v>
      </c>
      <c r="G256" s="9" t="s">
        <v>116</v>
      </c>
      <c r="H256" s="9" t="s">
        <v>46</v>
      </c>
      <c r="I256" s="9" t="s">
        <v>438</v>
      </c>
      <c r="J256" s="9">
        <v>15</v>
      </c>
      <c r="K256" s="10">
        <v>600000</v>
      </c>
      <c r="L256" s="10">
        <v>582000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600000</v>
      </c>
      <c r="T256" s="10">
        <v>582000</v>
      </c>
      <c r="U256" s="10">
        <v>582000</v>
      </c>
      <c r="V256" s="9">
        <v>97</v>
      </c>
      <c r="W256" s="9">
        <v>97</v>
      </c>
      <c r="X256" s="9">
        <v>0</v>
      </c>
      <c r="Y256" s="9">
        <v>0</v>
      </c>
      <c r="Z256" s="10">
        <v>582000</v>
      </c>
      <c r="AA256" s="9">
        <v>0</v>
      </c>
      <c r="AB256" s="9" t="s">
        <v>570</v>
      </c>
    </row>
    <row r="257" spans="1:28" x14ac:dyDescent="0.2">
      <c r="A257" s="21"/>
      <c r="B257" s="9" t="s">
        <v>49</v>
      </c>
      <c r="C257" s="9">
        <v>1312</v>
      </c>
      <c r="D257" s="9" t="s">
        <v>626</v>
      </c>
      <c r="E257" s="8">
        <v>11324</v>
      </c>
      <c r="F257" s="9" t="s">
        <v>626</v>
      </c>
      <c r="G257" s="9" t="s">
        <v>116</v>
      </c>
      <c r="H257" s="9" t="s">
        <v>46</v>
      </c>
      <c r="I257" s="9" t="s">
        <v>627</v>
      </c>
      <c r="J257" s="9">
        <v>0</v>
      </c>
      <c r="K257" s="10">
        <v>12377797</v>
      </c>
      <c r="L257" s="10">
        <v>1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12377797</v>
      </c>
      <c r="T257" s="10">
        <v>1</v>
      </c>
      <c r="U257" s="10">
        <v>1</v>
      </c>
      <c r="V257" s="9">
        <v>0</v>
      </c>
      <c r="W257" s="9">
        <v>25.29</v>
      </c>
      <c r="X257" s="9">
        <v>0</v>
      </c>
      <c r="Y257" s="9">
        <v>0</v>
      </c>
      <c r="Z257" s="10">
        <v>3130771.36</v>
      </c>
      <c r="AA257" s="9">
        <v>8.2100000000000009</v>
      </c>
      <c r="AB257" s="9" t="s">
        <v>570</v>
      </c>
    </row>
    <row r="258" spans="1:28" x14ac:dyDescent="0.2">
      <c r="A258" s="21"/>
      <c r="B258" s="9" t="s">
        <v>49</v>
      </c>
      <c r="C258" s="9">
        <v>1312</v>
      </c>
      <c r="D258" s="9" t="s">
        <v>290</v>
      </c>
      <c r="E258" s="8">
        <v>32295</v>
      </c>
      <c r="F258" s="9" t="s">
        <v>291</v>
      </c>
      <c r="G258" s="9" t="s">
        <v>116</v>
      </c>
      <c r="H258" s="9" t="s">
        <v>46</v>
      </c>
      <c r="I258" s="9" t="s">
        <v>292</v>
      </c>
      <c r="J258" s="9">
        <v>11</v>
      </c>
      <c r="K258" s="10">
        <v>500000</v>
      </c>
      <c r="L258" s="10">
        <v>500000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500000</v>
      </c>
      <c r="T258" s="10">
        <v>500000</v>
      </c>
      <c r="U258" s="10">
        <v>500000</v>
      </c>
      <c r="V258" s="9">
        <v>100</v>
      </c>
      <c r="W258" s="9">
        <v>100</v>
      </c>
      <c r="X258" s="9">
        <v>0</v>
      </c>
      <c r="Y258" s="9">
        <v>0</v>
      </c>
      <c r="Z258" s="10">
        <v>500000</v>
      </c>
      <c r="AA258" s="9">
        <v>0</v>
      </c>
      <c r="AB258" s="9" t="s">
        <v>570</v>
      </c>
    </row>
    <row r="259" spans="1:28" x14ac:dyDescent="0.2">
      <c r="A259" s="21"/>
      <c r="B259" s="9" t="s">
        <v>49</v>
      </c>
      <c r="C259" s="9">
        <v>1312</v>
      </c>
      <c r="D259" s="9" t="s">
        <v>274</v>
      </c>
      <c r="E259" s="8">
        <v>33242</v>
      </c>
      <c r="F259" s="9" t="s">
        <v>275</v>
      </c>
      <c r="G259" s="9" t="s">
        <v>116</v>
      </c>
      <c r="H259" s="9" t="s">
        <v>46</v>
      </c>
      <c r="I259" s="9" t="s">
        <v>276</v>
      </c>
      <c r="J259" s="9">
        <v>15</v>
      </c>
      <c r="K259" s="10">
        <v>380000</v>
      </c>
      <c r="L259" s="10">
        <v>380000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380000</v>
      </c>
      <c r="T259" s="10">
        <v>380000</v>
      </c>
      <c r="U259" s="10">
        <v>380000</v>
      </c>
      <c r="V259" s="9">
        <v>100</v>
      </c>
      <c r="W259" s="9">
        <v>100</v>
      </c>
      <c r="X259" s="9">
        <v>0</v>
      </c>
      <c r="Y259" s="9">
        <v>0</v>
      </c>
      <c r="Z259" s="10">
        <v>380000</v>
      </c>
      <c r="AA259" s="9">
        <v>0</v>
      </c>
      <c r="AB259" s="9" t="s">
        <v>570</v>
      </c>
    </row>
    <row r="260" spans="1:28" x14ac:dyDescent="0.2">
      <c r="A260" s="21"/>
      <c r="B260" s="9" t="s">
        <v>49</v>
      </c>
      <c r="C260" s="9">
        <v>1312</v>
      </c>
      <c r="D260" s="9" t="s">
        <v>277</v>
      </c>
      <c r="E260" s="8">
        <v>36617</v>
      </c>
      <c r="F260" s="9" t="s">
        <v>278</v>
      </c>
      <c r="G260" s="9" t="s">
        <v>116</v>
      </c>
      <c r="H260" s="9" t="s">
        <v>46</v>
      </c>
      <c r="I260" s="9" t="s">
        <v>279</v>
      </c>
      <c r="J260" s="9">
        <v>15</v>
      </c>
      <c r="K260" s="10">
        <v>200000</v>
      </c>
      <c r="L260" s="10">
        <v>200000</v>
      </c>
      <c r="M260" s="10">
        <v>0</v>
      </c>
      <c r="N260" s="10">
        <v>0</v>
      </c>
      <c r="O260" s="10">
        <v>0</v>
      </c>
      <c r="P260" s="10">
        <v>0</v>
      </c>
      <c r="Q260" s="10">
        <v>0</v>
      </c>
      <c r="R260" s="10">
        <v>0</v>
      </c>
      <c r="S260" s="10">
        <v>200000</v>
      </c>
      <c r="T260" s="10">
        <v>200000</v>
      </c>
      <c r="U260" s="10">
        <v>200000</v>
      </c>
      <c r="V260" s="9">
        <v>100</v>
      </c>
      <c r="W260" s="9">
        <v>100</v>
      </c>
      <c r="X260" s="9">
        <v>0</v>
      </c>
      <c r="Y260" s="9">
        <v>0</v>
      </c>
      <c r="Z260" s="10">
        <v>200000</v>
      </c>
      <c r="AA260" s="9">
        <v>0</v>
      </c>
      <c r="AB260" s="9" t="s">
        <v>570</v>
      </c>
    </row>
    <row r="261" spans="1:28" x14ac:dyDescent="0.2">
      <c r="A261" s="21"/>
      <c r="B261" s="9" t="s">
        <v>49</v>
      </c>
      <c r="C261" s="9">
        <v>1312</v>
      </c>
      <c r="D261" s="9" t="s">
        <v>280</v>
      </c>
      <c r="E261" s="8">
        <v>38077</v>
      </c>
      <c r="F261" s="9" t="s">
        <v>281</v>
      </c>
      <c r="G261" s="9" t="s">
        <v>116</v>
      </c>
      <c r="H261" s="9" t="s">
        <v>46</v>
      </c>
      <c r="I261" s="9" t="s">
        <v>279</v>
      </c>
      <c r="J261" s="9">
        <v>15</v>
      </c>
      <c r="K261" s="10">
        <v>400000</v>
      </c>
      <c r="L261" s="10">
        <v>400000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400000</v>
      </c>
      <c r="T261" s="10">
        <v>400000</v>
      </c>
      <c r="U261" s="10">
        <v>400000</v>
      </c>
      <c r="V261" s="9">
        <v>100</v>
      </c>
      <c r="W261" s="9">
        <v>100</v>
      </c>
      <c r="X261" s="9">
        <v>0</v>
      </c>
      <c r="Y261" s="9">
        <v>0</v>
      </c>
      <c r="Z261" s="10">
        <v>400000</v>
      </c>
      <c r="AA261" s="9">
        <v>0</v>
      </c>
      <c r="AB261" s="9" t="s">
        <v>570</v>
      </c>
    </row>
    <row r="262" spans="1:28" x14ac:dyDescent="0.2">
      <c r="A262" s="21"/>
      <c r="B262" s="9" t="s">
        <v>49</v>
      </c>
      <c r="C262" s="9">
        <v>1312</v>
      </c>
      <c r="D262" s="9" t="s">
        <v>282</v>
      </c>
      <c r="E262" s="8">
        <v>40908</v>
      </c>
      <c r="F262" s="9" t="s">
        <v>283</v>
      </c>
      <c r="G262" s="9" t="s">
        <v>45</v>
      </c>
      <c r="H262" s="9" t="s">
        <v>46</v>
      </c>
      <c r="I262" s="9" t="s">
        <v>284</v>
      </c>
      <c r="J262" s="9">
        <v>9</v>
      </c>
      <c r="K262" s="10">
        <v>1020000</v>
      </c>
      <c r="L262" s="10">
        <v>1020000</v>
      </c>
      <c r="M262" s="10">
        <v>0</v>
      </c>
      <c r="N262" s="10">
        <v>0</v>
      </c>
      <c r="O262" s="10">
        <v>340000</v>
      </c>
      <c r="P262" s="10">
        <v>340000</v>
      </c>
      <c r="Q262" s="10">
        <v>0</v>
      </c>
      <c r="R262" s="10">
        <v>0</v>
      </c>
      <c r="S262" s="10">
        <v>0</v>
      </c>
      <c r="T262" s="10">
        <v>680000</v>
      </c>
      <c r="U262" s="10">
        <v>680000</v>
      </c>
      <c r="V262" s="9">
        <v>68000000</v>
      </c>
      <c r="W262" s="9">
        <v>0</v>
      </c>
      <c r="X262" s="9">
        <v>0</v>
      </c>
      <c r="Y262" s="9">
        <v>0</v>
      </c>
      <c r="Z262" s="10">
        <v>0</v>
      </c>
      <c r="AA262" s="9">
        <v>8.1</v>
      </c>
      <c r="AB262" s="9" t="s">
        <v>577</v>
      </c>
    </row>
    <row r="263" spans="1:28" x14ac:dyDescent="0.2">
      <c r="A263" s="21"/>
      <c r="B263" s="9" t="s">
        <v>43</v>
      </c>
      <c r="C263" s="9">
        <v>1312</v>
      </c>
      <c r="D263" s="9" t="s">
        <v>285</v>
      </c>
      <c r="E263" s="8">
        <v>40909</v>
      </c>
      <c r="F263" s="9" t="s">
        <v>286</v>
      </c>
      <c r="G263" s="9" t="s">
        <v>116</v>
      </c>
      <c r="H263" s="9" t="s">
        <v>46</v>
      </c>
      <c r="I263" s="9" t="s">
        <v>287</v>
      </c>
      <c r="J263" s="9">
        <v>0</v>
      </c>
      <c r="K263" s="10">
        <v>375000</v>
      </c>
      <c r="L263" s="10">
        <v>375000</v>
      </c>
      <c r="M263" s="10">
        <v>0</v>
      </c>
      <c r="N263" s="10">
        <v>0</v>
      </c>
      <c r="O263" s="10">
        <v>93750</v>
      </c>
      <c r="P263" s="10">
        <v>93750</v>
      </c>
      <c r="Q263" s="10">
        <v>0</v>
      </c>
      <c r="R263" s="10">
        <v>0</v>
      </c>
      <c r="S263" s="10">
        <v>281250</v>
      </c>
      <c r="T263" s="10">
        <v>281250</v>
      </c>
      <c r="U263" s="10">
        <v>281250</v>
      </c>
      <c r="V263" s="9">
        <v>100</v>
      </c>
      <c r="W263" s="9">
        <v>100</v>
      </c>
      <c r="X263" s="9">
        <v>0</v>
      </c>
      <c r="Y263" s="9">
        <v>0</v>
      </c>
      <c r="Z263" s="10">
        <v>281250</v>
      </c>
      <c r="AA263" s="9">
        <v>8.26</v>
      </c>
      <c r="AB263" s="9" t="s">
        <v>570</v>
      </c>
    </row>
    <row r="264" spans="1:28" x14ac:dyDescent="0.2">
      <c r="A264" s="21"/>
      <c r="B264" s="9" t="s">
        <v>43</v>
      </c>
      <c r="C264" s="9">
        <v>1312</v>
      </c>
      <c r="D264" s="9" t="s">
        <v>288</v>
      </c>
      <c r="E264" s="8">
        <v>40908</v>
      </c>
      <c r="G264" s="9" t="s">
        <v>176</v>
      </c>
      <c r="H264" s="9" t="s">
        <v>46</v>
      </c>
      <c r="I264" s="9" t="s">
        <v>289</v>
      </c>
      <c r="J264" s="9">
        <v>9</v>
      </c>
      <c r="K264" s="10">
        <v>750000</v>
      </c>
      <c r="L264" s="10">
        <v>750000</v>
      </c>
      <c r="M264" s="10">
        <v>0</v>
      </c>
      <c r="N264" s="10">
        <v>0</v>
      </c>
      <c r="O264" s="10">
        <v>250000</v>
      </c>
      <c r="P264" s="10">
        <v>250000</v>
      </c>
      <c r="Q264" s="10">
        <v>0</v>
      </c>
      <c r="R264" s="10">
        <v>0</v>
      </c>
      <c r="S264" s="10">
        <v>0</v>
      </c>
      <c r="T264" s="10">
        <v>500000</v>
      </c>
      <c r="U264" s="10">
        <v>500000</v>
      </c>
      <c r="V264" s="9">
        <v>50000000</v>
      </c>
      <c r="W264" s="9">
        <v>0</v>
      </c>
      <c r="X264" s="9">
        <v>0</v>
      </c>
      <c r="Y264" s="9">
        <v>0</v>
      </c>
      <c r="Z264" s="10">
        <v>0</v>
      </c>
      <c r="AA264" s="9">
        <v>8.1</v>
      </c>
      <c r="AB264" s="9" t="s">
        <v>577</v>
      </c>
    </row>
    <row r="265" spans="1:28" x14ac:dyDescent="0.2">
      <c r="A265" s="21"/>
      <c r="B265" s="9" t="s">
        <v>49</v>
      </c>
      <c r="C265" s="9">
        <v>1312</v>
      </c>
      <c r="D265" s="9" t="s">
        <v>342</v>
      </c>
      <c r="E265" s="8">
        <v>38158</v>
      </c>
      <c r="F265" s="9" t="s">
        <v>343</v>
      </c>
      <c r="G265" s="9" t="s">
        <v>116</v>
      </c>
      <c r="H265" s="9" t="s">
        <v>46</v>
      </c>
      <c r="I265" s="9" t="s">
        <v>344</v>
      </c>
      <c r="J265" s="9">
        <v>0</v>
      </c>
      <c r="K265" s="10">
        <v>6000000</v>
      </c>
      <c r="L265" s="10">
        <v>5937000</v>
      </c>
      <c r="M265" s="10">
        <v>0</v>
      </c>
      <c r="N265" s="10">
        <v>0</v>
      </c>
      <c r="O265" s="10">
        <v>0</v>
      </c>
      <c r="P265" s="10">
        <v>0</v>
      </c>
      <c r="Q265" s="10">
        <v>0</v>
      </c>
      <c r="R265" s="10">
        <v>0</v>
      </c>
      <c r="S265" s="10">
        <v>6000000</v>
      </c>
      <c r="T265" s="10">
        <v>5937000</v>
      </c>
      <c r="U265" s="10">
        <v>5937000</v>
      </c>
      <c r="V265" s="9">
        <v>98.95</v>
      </c>
      <c r="W265" s="9">
        <v>98.95</v>
      </c>
      <c r="X265" s="9">
        <v>0</v>
      </c>
      <c r="Y265" s="9">
        <v>0</v>
      </c>
      <c r="Z265" s="10">
        <v>5937000</v>
      </c>
      <c r="AA265" s="9">
        <v>0</v>
      </c>
      <c r="AB265" s="9" t="s">
        <v>570</v>
      </c>
    </row>
    <row r="266" spans="1:28" x14ac:dyDescent="0.2">
      <c r="A266" s="21"/>
      <c r="B266" s="9" t="s">
        <v>43</v>
      </c>
      <c r="C266" s="9">
        <v>1312</v>
      </c>
      <c r="D266" s="9" t="s">
        <v>463</v>
      </c>
      <c r="E266" s="8">
        <v>36338</v>
      </c>
      <c r="G266" s="9" t="s">
        <v>116</v>
      </c>
      <c r="H266" s="9" t="s">
        <v>46</v>
      </c>
      <c r="I266" s="9" t="s">
        <v>374</v>
      </c>
      <c r="J266" s="9">
        <v>13.5</v>
      </c>
      <c r="K266" s="10">
        <v>320000</v>
      </c>
      <c r="L266" s="10">
        <v>320000</v>
      </c>
      <c r="M266" s="10">
        <v>0</v>
      </c>
      <c r="N266" s="10">
        <v>0</v>
      </c>
      <c r="O266" s="10">
        <v>0</v>
      </c>
      <c r="P266" s="10">
        <v>0</v>
      </c>
      <c r="Q266" s="10">
        <v>0</v>
      </c>
      <c r="R266" s="10">
        <v>0</v>
      </c>
      <c r="S266" s="10">
        <v>320000</v>
      </c>
      <c r="T266" s="10">
        <v>320000</v>
      </c>
      <c r="U266" s="10">
        <v>320000</v>
      </c>
      <c r="V266" s="9">
        <v>100</v>
      </c>
      <c r="W266" s="9">
        <v>100</v>
      </c>
      <c r="X266" s="9">
        <v>0</v>
      </c>
      <c r="Y266" s="9">
        <v>0</v>
      </c>
      <c r="Z266" s="10">
        <v>320000</v>
      </c>
      <c r="AA266" s="9">
        <v>0</v>
      </c>
      <c r="AB266" s="9" t="s">
        <v>570</v>
      </c>
    </row>
    <row r="267" spans="1:28" x14ac:dyDescent="0.2">
      <c r="A267" s="21"/>
      <c r="B267" s="9" t="s">
        <v>43</v>
      </c>
      <c r="C267" s="9">
        <v>1312</v>
      </c>
      <c r="D267" s="9" t="s">
        <v>464</v>
      </c>
      <c r="E267" s="8">
        <v>37933</v>
      </c>
      <c r="G267" s="9" t="s">
        <v>45</v>
      </c>
      <c r="H267" s="9" t="s">
        <v>46</v>
      </c>
      <c r="I267" s="9" t="s">
        <v>465</v>
      </c>
      <c r="J267" s="9">
        <v>13</v>
      </c>
      <c r="K267" s="10">
        <v>187422</v>
      </c>
      <c r="L267" s="10">
        <v>187422</v>
      </c>
      <c r="M267" s="10">
        <v>0</v>
      </c>
      <c r="N267" s="10">
        <v>0</v>
      </c>
      <c r="O267" s="10">
        <v>0</v>
      </c>
      <c r="P267" s="10">
        <v>0</v>
      </c>
      <c r="Q267" s="10">
        <v>0</v>
      </c>
      <c r="R267" s="10">
        <v>0</v>
      </c>
      <c r="S267" s="10">
        <v>187422</v>
      </c>
      <c r="T267" s="10">
        <v>187422</v>
      </c>
      <c r="U267" s="10">
        <v>187422</v>
      </c>
      <c r="V267" s="9">
        <v>100</v>
      </c>
      <c r="W267" s="9">
        <v>100</v>
      </c>
      <c r="X267" s="9">
        <v>0</v>
      </c>
      <c r="Y267" s="9">
        <v>0</v>
      </c>
      <c r="Z267" s="10">
        <v>187422</v>
      </c>
      <c r="AA267" s="9">
        <v>0</v>
      </c>
      <c r="AB267" s="9" t="s">
        <v>570</v>
      </c>
    </row>
    <row r="268" spans="1:28" x14ac:dyDescent="0.2">
      <c r="A268" s="21"/>
      <c r="B268" s="9" t="s">
        <v>43</v>
      </c>
      <c r="C268" s="9">
        <v>1312</v>
      </c>
      <c r="D268" s="9" t="s">
        <v>466</v>
      </c>
      <c r="E268" s="8">
        <v>35305</v>
      </c>
      <c r="G268" s="9" t="s">
        <v>116</v>
      </c>
      <c r="H268" s="9" t="s">
        <v>46</v>
      </c>
      <c r="I268" s="9" t="s">
        <v>372</v>
      </c>
      <c r="J268" s="9">
        <v>15</v>
      </c>
      <c r="K268" s="10">
        <v>73300</v>
      </c>
      <c r="L268" s="10">
        <v>49028.45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73300</v>
      </c>
      <c r="T268" s="10">
        <v>49028.45</v>
      </c>
      <c r="U268" s="10">
        <v>49028.45</v>
      </c>
      <c r="V268" s="9">
        <v>66.89</v>
      </c>
      <c r="W268" s="9">
        <v>66.89</v>
      </c>
      <c r="X268" s="9">
        <v>0</v>
      </c>
      <c r="Y268" s="9">
        <v>0</v>
      </c>
      <c r="Z268" s="10">
        <v>49028.45</v>
      </c>
      <c r="AA268" s="9">
        <v>0</v>
      </c>
      <c r="AB268" s="9" t="s">
        <v>570</v>
      </c>
    </row>
    <row r="269" spans="1:28" x14ac:dyDescent="0.2">
      <c r="A269" s="21"/>
      <c r="B269" s="9" t="s">
        <v>43</v>
      </c>
      <c r="C269" s="9">
        <v>1312</v>
      </c>
      <c r="D269" s="9" t="s">
        <v>467</v>
      </c>
      <c r="E269" s="8">
        <v>36203</v>
      </c>
      <c r="G269" s="9" t="s">
        <v>176</v>
      </c>
      <c r="H269" s="9" t="s">
        <v>46</v>
      </c>
      <c r="I269" s="9" t="s">
        <v>468</v>
      </c>
      <c r="J269" s="9">
        <v>20</v>
      </c>
      <c r="K269" s="10">
        <v>10000000</v>
      </c>
      <c r="L269" s="10">
        <v>9875000</v>
      </c>
      <c r="M269" s="10">
        <v>0</v>
      </c>
      <c r="N269" s="10">
        <v>0</v>
      </c>
      <c r="O269" s="10">
        <v>0</v>
      </c>
      <c r="P269" s="10">
        <v>0</v>
      </c>
      <c r="Q269" s="10">
        <v>0</v>
      </c>
      <c r="R269" s="10">
        <v>0</v>
      </c>
      <c r="S269" s="10">
        <v>10000000</v>
      </c>
      <c r="T269" s="10">
        <v>9875000</v>
      </c>
      <c r="U269" s="10">
        <v>9875000</v>
      </c>
      <c r="V269" s="9">
        <v>98.75</v>
      </c>
      <c r="W269" s="9">
        <v>98.75</v>
      </c>
      <c r="X269" s="9">
        <v>0</v>
      </c>
      <c r="Y269" s="9">
        <v>0</v>
      </c>
      <c r="Z269" s="10">
        <v>9875000</v>
      </c>
      <c r="AA269" s="9">
        <v>0</v>
      </c>
      <c r="AB269" s="9" t="s">
        <v>570</v>
      </c>
    </row>
    <row r="270" spans="1:28" x14ac:dyDescent="0.2">
      <c r="A270" s="21"/>
      <c r="B270" s="9" t="s">
        <v>43</v>
      </c>
      <c r="C270" s="9">
        <v>1312</v>
      </c>
      <c r="D270" s="9" t="s">
        <v>469</v>
      </c>
      <c r="E270" s="8">
        <v>38076</v>
      </c>
      <c r="G270" s="9" t="s">
        <v>176</v>
      </c>
      <c r="H270" s="9" t="s">
        <v>46</v>
      </c>
      <c r="I270" s="9" t="s">
        <v>468</v>
      </c>
      <c r="J270" s="9">
        <v>20</v>
      </c>
      <c r="K270" s="10">
        <v>5000000</v>
      </c>
      <c r="L270" s="10">
        <v>4947500</v>
      </c>
      <c r="M270" s="10">
        <v>0</v>
      </c>
      <c r="N270" s="10">
        <v>0</v>
      </c>
      <c r="O270" s="10">
        <v>0</v>
      </c>
      <c r="P270" s="10">
        <v>0</v>
      </c>
      <c r="Q270" s="10">
        <v>0</v>
      </c>
      <c r="R270" s="10">
        <v>0</v>
      </c>
      <c r="S270" s="10">
        <v>5000000</v>
      </c>
      <c r="T270" s="10">
        <v>4947500</v>
      </c>
      <c r="U270" s="10">
        <v>4947500</v>
      </c>
      <c r="V270" s="9">
        <v>98.95</v>
      </c>
      <c r="W270" s="9">
        <v>98.95</v>
      </c>
      <c r="X270" s="9">
        <v>0</v>
      </c>
      <c r="Y270" s="9">
        <v>0</v>
      </c>
      <c r="Z270" s="10">
        <v>4947500</v>
      </c>
      <c r="AA270" s="9">
        <v>0</v>
      </c>
      <c r="AB270" s="9" t="s">
        <v>570</v>
      </c>
    </row>
    <row r="271" spans="1:28" x14ac:dyDescent="0.2">
      <c r="A271" s="21"/>
      <c r="B271" s="9" t="s">
        <v>49</v>
      </c>
      <c r="C271" s="9">
        <v>1312</v>
      </c>
      <c r="D271" s="9" t="s">
        <v>470</v>
      </c>
      <c r="E271" s="8">
        <v>38238</v>
      </c>
      <c r="F271" s="9" t="s">
        <v>471</v>
      </c>
      <c r="G271" s="9" t="s">
        <v>116</v>
      </c>
      <c r="H271" s="9" t="s">
        <v>46</v>
      </c>
      <c r="I271" s="9" t="s">
        <v>472</v>
      </c>
      <c r="J271" s="9">
        <v>15.5</v>
      </c>
      <c r="K271" s="10">
        <v>8000000</v>
      </c>
      <c r="L271" s="10">
        <v>7916000</v>
      </c>
      <c r="M271" s="10">
        <v>0</v>
      </c>
      <c r="N271" s="10">
        <v>0</v>
      </c>
      <c r="O271" s="10">
        <v>0</v>
      </c>
      <c r="P271" s="10">
        <v>0</v>
      </c>
      <c r="Q271" s="10">
        <v>0</v>
      </c>
      <c r="R271" s="10">
        <v>0</v>
      </c>
      <c r="S271" s="10">
        <v>8000000</v>
      </c>
      <c r="T271" s="10">
        <v>7916000</v>
      </c>
      <c r="U271" s="10">
        <v>7916000</v>
      </c>
      <c r="V271" s="9">
        <v>98.95</v>
      </c>
      <c r="W271" s="9">
        <v>98.95</v>
      </c>
      <c r="X271" s="9">
        <v>0</v>
      </c>
      <c r="Y271" s="9">
        <v>0</v>
      </c>
      <c r="Z271" s="10">
        <v>7916000</v>
      </c>
      <c r="AA271" s="9">
        <v>0</v>
      </c>
      <c r="AB271" s="9" t="s">
        <v>570</v>
      </c>
    </row>
    <row r="272" spans="1:28" x14ac:dyDescent="0.2">
      <c r="A272" s="21"/>
      <c r="B272" s="9" t="s">
        <v>49</v>
      </c>
      <c r="C272" s="9">
        <v>1312</v>
      </c>
      <c r="D272" s="9" t="s">
        <v>473</v>
      </c>
      <c r="E272" s="8">
        <v>33756</v>
      </c>
      <c r="F272" s="9" t="s">
        <v>474</v>
      </c>
      <c r="G272" s="9" t="s">
        <v>116</v>
      </c>
      <c r="H272" s="9" t="s">
        <v>46</v>
      </c>
      <c r="I272" s="9" t="s">
        <v>856</v>
      </c>
      <c r="J272" s="9">
        <v>5</v>
      </c>
      <c r="K272" s="10">
        <v>16500</v>
      </c>
      <c r="L272" s="10">
        <v>1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16500</v>
      </c>
      <c r="T272" s="10">
        <v>1</v>
      </c>
      <c r="U272" s="10">
        <v>1</v>
      </c>
      <c r="V272" s="9">
        <v>0.01</v>
      </c>
      <c r="W272" s="9">
        <v>0.01</v>
      </c>
      <c r="X272" s="9">
        <v>0</v>
      </c>
      <c r="Y272" s="9">
        <v>0</v>
      </c>
      <c r="Z272" s="10">
        <v>1</v>
      </c>
      <c r="AA272" s="9">
        <v>0</v>
      </c>
      <c r="AB272" s="9" t="s">
        <v>570</v>
      </c>
    </row>
    <row r="273" spans="1:28" x14ac:dyDescent="0.2">
      <c r="A273" s="21"/>
      <c r="B273" s="9" t="s">
        <v>49</v>
      </c>
      <c r="C273" s="9">
        <v>1312</v>
      </c>
      <c r="D273" s="9" t="s">
        <v>475</v>
      </c>
      <c r="E273" s="8">
        <v>34709</v>
      </c>
      <c r="F273" s="9" t="s">
        <v>476</v>
      </c>
      <c r="G273" s="9" t="s">
        <v>116</v>
      </c>
      <c r="H273" s="9" t="s">
        <v>46</v>
      </c>
      <c r="I273" s="9" t="s">
        <v>856</v>
      </c>
      <c r="J273" s="9">
        <v>0</v>
      </c>
      <c r="K273" s="10">
        <v>9600</v>
      </c>
      <c r="L273" s="10">
        <v>1</v>
      </c>
      <c r="M273" s="10">
        <v>0</v>
      </c>
      <c r="N273" s="10">
        <v>0</v>
      </c>
      <c r="O273" s="10">
        <v>0</v>
      </c>
      <c r="P273" s="10">
        <v>0</v>
      </c>
      <c r="Q273" s="10">
        <v>0</v>
      </c>
      <c r="R273" s="10">
        <v>0</v>
      </c>
      <c r="S273" s="10">
        <v>9600</v>
      </c>
      <c r="T273" s="10">
        <v>1</v>
      </c>
      <c r="U273" s="10">
        <v>1</v>
      </c>
      <c r="V273" s="9">
        <v>0.01</v>
      </c>
      <c r="W273" s="9">
        <v>0.01</v>
      </c>
      <c r="X273" s="9">
        <v>0</v>
      </c>
      <c r="Y273" s="9">
        <v>0</v>
      </c>
      <c r="Z273" s="10">
        <v>1</v>
      </c>
      <c r="AA273" s="9">
        <v>0</v>
      </c>
      <c r="AB273" s="9" t="s">
        <v>570</v>
      </c>
    </row>
    <row r="274" spans="1:28" x14ac:dyDescent="0.2">
      <c r="A274" s="21"/>
      <c r="B274" s="9" t="s">
        <v>43</v>
      </c>
      <c r="C274" s="9">
        <v>1311</v>
      </c>
      <c r="D274" s="9" t="s">
        <v>398</v>
      </c>
      <c r="E274" s="8">
        <v>35947</v>
      </c>
      <c r="G274" s="9" t="s">
        <v>116</v>
      </c>
      <c r="H274" s="9" t="s">
        <v>46</v>
      </c>
      <c r="I274" s="9" t="s">
        <v>399</v>
      </c>
      <c r="J274" s="9">
        <v>12.5</v>
      </c>
      <c r="K274" s="10">
        <v>156596</v>
      </c>
      <c r="L274" s="10">
        <v>156596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156596</v>
      </c>
      <c r="T274" s="10">
        <v>156596</v>
      </c>
      <c r="U274" s="10">
        <v>156596</v>
      </c>
      <c r="V274" s="9">
        <v>100</v>
      </c>
      <c r="W274" s="9">
        <v>100</v>
      </c>
      <c r="X274" s="9">
        <v>0</v>
      </c>
      <c r="Y274" s="9">
        <v>0</v>
      </c>
      <c r="Z274" s="10">
        <v>156596</v>
      </c>
      <c r="AA274" s="9">
        <v>0</v>
      </c>
      <c r="AB274" s="9" t="s">
        <v>570</v>
      </c>
    </row>
    <row r="275" spans="1:28" x14ac:dyDescent="0.2">
      <c r="A275" s="21"/>
      <c r="B275" s="9" t="s">
        <v>49</v>
      </c>
      <c r="C275" s="9">
        <v>1311</v>
      </c>
      <c r="D275" s="9" t="s">
        <v>358</v>
      </c>
      <c r="E275" s="8">
        <v>36696</v>
      </c>
      <c r="F275" s="9" t="s">
        <v>359</v>
      </c>
      <c r="G275" s="9" t="s">
        <v>116</v>
      </c>
      <c r="H275" s="9" t="s">
        <v>46</v>
      </c>
      <c r="I275" s="9" t="s">
        <v>360</v>
      </c>
      <c r="J275" s="9">
        <v>15</v>
      </c>
      <c r="K275" s="10">
        <v>11895</v>
      </c>
      <c r="L275" s="10">
        <v>11895</v>
      </c>
      <c r="M275" s="10">
        <v>0</v>
      </c>
      <c r="N275" s="10">
        <v>0</v>
      </c>
      <c r="O275" s="10">
        <v>0</v>
      </c>
      <c r="P275" s="10">
        <v>0</v>
      </c>
      <c r="Q275" s="10">
        <v>0</v>
      </c>
      <c r="R275" s="10">
        <v>0</v>
      </c>
      <c r="S275" s="10">
        <v>11895</v>
      </c>
      <c r="T275" s="10">
        <v>11895</v>
      </c>
      <c r="U275" s="10">
        <v>11895</v>
      </c>
      <c r="V275" s="9">
        <v>100</v>
      </c>
      <c r="W275" s="9">
        <v>100</v>
      </c>
      <c r="X275" s="9">
        <v>0</v>
      </c>
      <c r="Y275" s="9">
        <v>0</v>
      </c>
      <c r="Z275" s="10">
        <v>11895</v>
      </c>
      <c r="AA275" s="9">
        <v>0</v>
      </c>
      <c r="AB275" s="9" t="s">
        <v>570</v>
      </c>
    </row>
    <row r="276" spans="1:28" x14ac:dyDescent="0.2">
      <c r="A276" s="21"/>
      <c r="B276" s="9" t="s">
        <v>49</v>
      </c>
      <c r="C276" s="9">
        <v>1311</v>
      </c>
      <c r="D276" s="9" t="s">
        <v>361</v>
      </c>
      <c r="E276" s="8">
        <v>38077</v>
      </c>
      <c r="F276" s="9" t="s">
        <v>362</v>
      </c>
      <c r="G276" s="9" t="s">
        <v>116</v>
      </c>
      <c r="H276" s="9" t="s">
        <v>46</v>
      </c>
      <c r="I276" s="9" t="s">
        <v>363</v>
      </c>
      <c r="J276" s="9">
        <v>13.5</v>
      </c>
      <c r="K276" s="10">
        <v>81000</v>
      </c>
      <c r="L276" s="10">
        <v>81000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81000</v>
      </c>
      <c r="T276" s="10">
        <v>81000</v>
      </c>
      <c r="U276" s="10">
        <v>81000</v>
      </c>
      <c r="V276" s="9">
        <v>100</v>
      </c>
      <c r="W276" s="9">
        <v>100</v>
      </c>
      <c r="X276" s="9">
        <v>0</v>
      </c>
      <c r="Y276" s="9">
        <v>0</v>
      </c>
      <c r="Z276" s="10">
        <v>81000</v>
      </c>
      <c r="AA276" s="9">
        <v>0</v>
      </c>
      <c r="AB276" s="9" t="s">
        <v>570</v>
      </c>
    </row>
    <row r="277" spans="1:28" x14ac:dyDescent="0.2">
      <c r="A277" s="21"/>
      <c r="B277" s="9" t="s">
        <v>49</v>
      </c>
      <c r="C277" s="9">
        <v>1311</v>
      </c>
      <c r="D277" s="9" t="s">
        <v>364</v>
      </c>
      <c r="E277" s="8">
        <v>36891</v>
      </c>
      <c r="F277" s="9" t="s">
        <v>365</v>
      </c>
      <c r="G277" s="9" t="s">
        <v>116</v>
      </c>
      <c r="H277" s="9" t="s">
        <v>46</v>
      </c>
      <c r="I277" s="9" t="s">
        <v>366</v>
      </c>
      <c r="J277" s="9">
        <v>17.5</v>
      </c>
      <c r="K277" s="10">
        <v>2875000</v>
      </c>
      <c r="L277" s="10">
        <v>2875000</v>
      </c>
      <c r="M277" s="10">
        <v>0</v>
      </c>
      <c r="N277" s="10">
        <v>0</v>
      </c>
      <c r="O277" s="10">
        <v>0</v>
      </c>
      <c r="P277" s="10">
        <v>0</v>
      </c>
      <c r="Q277" s="10">
        <v>0</v>
      </c>
      <c r="R277" s="10">
        <v>0</v>
      </c>
      <c r="S277" s="10">
        <v>2875000</v>
      </c>
      <c r="T277" s="10">
        <v>2875000</v>
      </c>
      <c r="U277" s="10">
        <v>2875000</v>
      </c>
      <c r="V277" s="9">
        <v>100</v>
      </c>
      <c r="W277" s="9">
        <v>100</v>
      </c>
      <c r="X277" s="9">
        <v>0</v>
      </c>
      <c r="Y277" s="9">
        <v>0</v>
      </c>
      <c r="Z277" s="10">
        <v>2875000</v>
      </c>
      <c r="AA277" s="9">
        <v>0</v>
      </c>
      <c r="AB277" s="9" t="s">
        <v>570</v>
      </c>
    </row>
    <row r="278" spans="1:28" x14ac:dyDescent="0.2">
      <c r="A278" s="21"/>
      <c r="B278" s="9" t="s">
        <v>43</v>
      </c>
      <c r="C278" s="9">
        <v>1311</v>
      </c>
      <c r="D278" s="9" t="s">
        <v>367</v>
      </c>
      <c r="E278" s="8">
        <v>37694</v>
      </c>
      <c r="G278" s="9" t="s">
        <v>116</v>
      </c>
      <c r="H278" s="9" t="s">
        <v>46</v>
      </c>
      <c r="I278" s="9" t="s">
        <v>368</v>
      </c>
      <c r="J278" s="9">
        <v>14</v>
      </c>
      <c r="K278" s="10">
        <v>3943040</v>
      </c>
      <c r="L278" s="10">
        <v>3163080.43</v>
      </c>
      <c r="M278" s="10">
        <v>0</v>
      </c>
      <c r="N278" s="10">
        <v>0</v>
      </c>
      <c r="O278" s="10">
        <v>0</v>
      </c>
      <c r="P278" s="10">
        <v>0</v>
      </c>
      <c r="Q278" s="10">
        <v>0</v>
      </c>
      <c r="R278" s="10">
        <v>0</v>
      </c>
      <c r="S278" s="10">
        <v>3943040</v>
      </c>
      <c r="T278" s="10">
        <v>3163080.43</v>
      </c>
      <c r="U278" s="10">
        <v>3163080.43</v>
      </c>
      <c r="V278" s="9">
        <v>80.22</v>
      </c>
      <c r="W278" s="9">
        <v>80.22</v>
      </c>
      <c r="X278" s="9">
        <v>0</v>
      </c>
      <c r="Y278" s="9">
        <v>0</v>
      </c>
      <c r="Z278" s="10">
        <v>3163080.43</v>
      </c>
      <c r="AA278" s="9">
        <v>0</v>
      </c>
      <c r="AB278" s="9" t="s">
        <v>570</v>
      </c>
    </row>
    <row r="279" spans="1:28" x14ac:dyDescent="0.2">
      <c r="A279" s="21"/>
      <c r="B279" s="9" t="s">
        <v>49</v>
      </c>
      <c r="C279" s="9">
        <v>1311</v>
      </c>
      <c r="D279" s="9" t="s">
        <v>369</v>
      </c>
      <c r="E279" s="8">
        <v>36942</v>
      </c>
      <c r="F279" s="9" t="s">
        <v>370</v>
      </c>
      <c r="G279" s="9" t="s">
        <v>116</v>
      </c>
      <c r="H279" s="9" t="s">
        <v>46</v>
      </c>
      <c r="I279" s="9" t="s">
        <v>371</v>
      </c>
      <c r="J279" s="9">
        <v>12.5</v>
      </c>
      <c r="K279" s="10">
        <v>312825</v>
      </c>
      <c r="L279" s="10">
        <v>312825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312825</v>
      </c>
      <c r="T279" s="10">
        <v>312825</v>
      </c>
      <c r="U279" s="10">
        <v>312825</v>
      </c>
      <c r="V279" s="9">
        <v>100</v>
      </c>
      <c r="W279" s="9">
        <v>100</v>
      </c>
      <c r="X279" s="9">
        <v>0</v>
      </c>
      <c r="Y279" s="9">
        <v>0</v>
      </c>
      <c r="Z279" s="10">
        <v>312825</v>
      </c>
      <c r="AA279" s="9">
        <v>0</v>
      </c>
      <c r="AB279" s="9" t="s">
        <v>570</v>
      </c>
    </row>
    <row r="280" spans="1:28" x14ac:dyDescent="0.2">
      <c r="A280" s="9" t="s">
        <v>854</v>
      </c>
      <c r="B280" s="9" t="s">
        <v>43</v>
      </c>
      <c r="C280" s="9">
        <v>1311</v>
      </c>
      <c r="D280" s="9" t="s">
        <v>373</v>
      </c>
      <c r="E280" s="8">
        <v>37491</v>
      </c>
      <c r="G280" s="9" t="s">
        <v>116</v>
      </c>
      <c r="H280" s="9" t="s">
        <v>46</v>
      </c>
      <c r="I280" s="9" t="s">
        <v>374</v>
      </c>
      <c r="J280" s="9">
        <v>15</v>
      </c>
      <c r="K280" s="10">
        <v>1425195</v>
      </c>
      <c r="L280" s="10">
        <v>1425195</v>
      </c>
      <c r="M280" s="10">
        <v>0</v>
      </c>
      <c r="N280" s="10">
        <v>0</v>
      </c>
      <c r="O280" s="10">
        <v>0</v>
      </c>
      <c r="P280" s="10">
        <v>0</v>
      </c>
      <c r="Q280" s="10">
        <v>0</v>
      </c>
      <c r="R280" s="10">
        <v>0</v>
      </c>
      <c r="S280" s="10">
        <v>1425195</v>
      </c>
      <c r="T280" s="10">
        <v>1425195</v>
      </c>
      <c r="U280" s="10">
        <v>1425195</v>
      </c>
      <c r="V280" s="9">
        <v>100</v>
      </c>
      <c r="W280" s="9">
        <v>100</v>
      </c>
      <c r="X280" s="9">
        <v>0</v>
      </c>
      <c r="Y280" s="9">
        <v>0</v>
      </c>
      <c r="Z280" s="10">
        <v>1425195</v>
      </c>
      <c r="AA280" s="9">
        <v>0</v>
      </c>
      <c r="AB280" s="9" t="s">
        <v>570</v>
      </c>
    </row>
    <row r="281" spans="1:28" x14ac:dyDescent="0.2">
      <c r="A281" s="21"/>
      <c r="B281" s="9" t="s">
        <v>49</v>
      </c>
      <c r="C281" s="9">
        <v>1311</v>
      </c>
      <c r="D281" s="9" t="s">
        <v>375</v>
      </c>
      <c r="E281" s="8">
        <v>36826</v>
      </c>
      <c r="F281" s="9" t="s">
        <v>376</v>
      </c>
      <c r="G281" s="9" t="s">
        <v>116</v>
      </c>
      <c r="H281" s="9" t="s">
        <v>46</v>
      </c>
      <c r="I281" s="9" t="s">
        <v>377</v>
      </c>
      <c r="J281" s="9">
        <v>12.5</v>
      </c>
      <c r="K281" s="10">
        <v>299506</v>
      </c>
      <c r="L281" s="10">
        <v>299506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299506</v>
      </c>
      <c r="T281" s="10">
        <v>299506</v>
      </c>
      <c r="U281" s="10">
        <v>299506</v>
      </c>
      <c r="V281" s="9">
        <v>100</v>
      </c>
      <c r="W281" s="9">
        <v>100</v>
      </c>
      <c r="X281" s="9">
        <v>0</v>
      </c>
      <c r="Y281" s="9">
        <v>0</v>
      </c>
      <c r="Z281" s="10">
        <v>299506</v>
      </c>
      <c r="AA281" s="9">
        <v>0</v>
      </c>
      <c r="AB281" s="9" t="s">
        <v>570</v>
      </c>
    </row>
    <row r="282" spans="1:28" x14ac:dyDescent="0.2">
      <c r="A282" s="21"/>
      <c r="B282" s="9" t="s">
        <v>43</v>
      </c>
      <c r="C282" s="9">
        <v>1311</v>
      </c>
      <c r="D282" s="9" t="s">
        <v>378</v>
      </c>
      <c r="E282" s="8">
        <v>37431</v>
      </c>
      <c r="G282" s="9" t="s">
        <v>176</v>
      </c>
      <c r="H282" s="9" t="s">
        <v>46</v>
      </c>
      <c r="I282" s="9" t="s">
        <v>379</v>
      </c>
      <c r="J282" s="9">
        <v>18.5</v>
      </c>
      <c r="K282" s="10">
        <v>3000000</v>
      </c>
      <c r="L282" s="10">
        <v>2880000</v>
      </c>
      <c r="M282" s="10">
        <v>0</v>
      </c>
      <c r="N282" s="10">
        <v>0</v>
      </c>
      <c r="O282" s="10">
        <v>0</v>
      </c>
      <c r="P282" s="10">
        <v>0</v>
      </c>
      <c r="Q282" s="10">
        <v>0</v>
      </c>
      <c r="R282" s="10">
        <v>0</v>
      </c>
      <c r="S282" s="10">
        <v>3000000</v>
      </c>
      <c r="T282" s="10">
        <v>2880000</v>
      </c>
      <c r="U282" s="10">
        <v>2880000</v>
      </c>
      <c r="V282" s="9">
        <v>96</v>
      </c>
      <c r="W282" s="9">
        <v>96</v>
      </c>
      <c r="X282" s="9">
        <v>0</v>
      </c>
      <c r="Y282" s="9">
        <v>0</v>
      </c>
      <c r="Z282" s="10">
        <v>2880000</v>
      </c>
      <c r="AA282" s="9">
        <v>0</v>
      </c>
      <c r="AB282" s="9" t="s">
        <v>570</v>
      </c>
    </row>
    <row r="283" spans="1:28" x14ac:dyDescent="0.2">
      <c r="A283" s="21"/>
      <c r="B283" s="9" t="s">
        <v>43</v>
      </c>
      <c r="C283" s="9">
        <v>1312</v>
      </c>
      <c r="D283" s="9" t="s">
        <v>454</v>
      </c>
      <c r="E283" s="8">
        <v>33782</v>
      </c>
      <c r="G283" s="9" t="s">
        <v>176</v>
      </c>
      <c r="H283" s="9" t="s">
        <v>46</v>
      </c>
      <c r="I283" s="9" t="s">
        <v>455</v>
      </c>
      <c r="J283" s="9">
        <v>15</v>
      </c>
      <c r="K283" s="10">
        <v>300000</v>
      </c>
      <c r="L283" s="10">
        <v>292500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300000</v>
      </c>
      <c r="T283" s="10">
        <v>292500</v>
      </c>
      <c r="U283" s="10">
        <v>292500</v>
      </c>
      <c r="V283" s="9">
        <v>97.5</v>
      </c>
      <c r="W283" s="9">
        <v>97.5</v>
      </c>
      <c r="X283" s="9">
        <v>0</v>
      </c>
      <c r="Y283" s="9">
        <v>0</v>
      </c>
      <c r="Z283" s="10">
        <v>292500</v>
      </c>
      <c r="AA283" s="9">
        <v>0</v>
      </c>
      <c r="AB283" s="9" t="s">
        <v>570</v>
      </c>
    </row>
    <row r="284" spans="1:28" x14ac:dyDescent="0.2">
      <c r="A284" s="21"/>
      <c r="B284" s="9" t="s">
        <v>49</v>
      </c>
      <c r="C284" s="9">
        <v>1312</v>
      </c>
      <c r="D284" s="9" t="s">
        <v>452</v>
      </c>
      <c r="E284" s="8">
        <v>40543</v>
      </c>
      <c r="F284" s="9" t="s">
        <v>453</v>
      </c>
      <c r="G284" s="9" t="s">
        <v>116</v>
      </c>
      <c r="H284" s="9" t="s">
        <v>46</v>
      </c>
      <c r="I284" s="9" t="s">
        <v>451</v>
      </c>
      <c r="J284" s="9">
        <v>19</v>
      </c>
      <c r="K284" s="10">
        <v>1428394</v>
      </c>
      <c r="L284" s="10">
        <v>1428394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1428394</v>
      </c>
      <c r="T284" s="10">
        <v>1428394</v>
      </c>
      <c r="U284" s="10">
        <v>1428394</v>
      </c>
      <c r="V284" s="9">
        <v>100</v>
      </c>
      <c r="W284" s="9">
        <v>100</v>
      </c>
      <c r="X284" s="9">
        <v>0</v>
      </c>
      <c r="Y284" s="9">
        <v>0</v>
      </c>
      <c r="Z284" s="10">
        <v>1428394</v>
      </c>
      <c r="AA284" s="9">
        <v>0</v>
      </c>
      <c r="AB284" s="9" t="s">
        <v>570</v>
      </c>
    </row>
    <row r="285" spans="1:28" x14ac:dyDescent="0.2">
      <c r="A285" s="21"/>
      <c r="B285" s="9" t="s">
        <v>49</v>
      </c>
      <c r="C285" s="9">
        <v>1312</v>
      </c>
      <c r="D285" s="9" t="s">
        <v>449</v>
      </c>
      <c r="E285" s="8">
        <v>40543</v>
      </c>
      <c r="F285" s="9" t="s">
        <v>450</v>
      </c>
      <c r="G285" s="9" t="s">
        <v>116</v>
      </c>
      <c r="H285" s="9" t="s">
        <v>46</v>
      </c>
      <c r="I285" s="9" t="s">
        <v>451</v>
      </c>
      <c r="J285" s="9">
        <v>14</v>
      </c>
      <c r="K285" s="10">
        <v>317421</v>
      </c>
      <c r="L285" s="10">
        <v>317421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10">
        <v>0</v>
      </c>
      <c r="S285" s="10">
        <v>317421</v>
      </c>
      <c r="T285" s="10">
        <v>317421</v>
      </c>
      <c r="U285" s="10">
        <v>317421</v>
      </c>
      <c r="V285" s="9">
        <v>100</v>
      </c>
      <c r="W285" s="9">
        <v>100</v>
      </c>
      <c r="X285" s="9">
        <v>0</v>
      </c>
      <c r="Y285" s="9">
        <v>0</v>
      </c>
      <c r="Z285" s="10">
        <v>317421</v>
      </c>
      <c r="AA285" s="9">
        <v>0</v>
      </c>
      <c r="AB285" s="9" t="s">
        <v>570</v>
      </c>
    </row>
    <row r="286" spans="1:28" x14ac:dyDescent="0.2">
      <c r="A286" s="21"/>
      <c r="B286" s="9" t="s">
        <v>49</v>
      </c>
      <c r="C286" s="9">
        <v>1312</v>
      </c>
      <c r="D286" s="9" t="s">
        <v>446</v>
      </c>
      <c r="E286" s="8">
        <v>33816</v>
      </c>
      <c r="F286" s="9" t="s">
        <v>447</v>
      </c>
      <c r="G286" s="9" t="s">
        <v>116</v>
      </c>
      <c r="H286" s="9" t="s">
        <v>46</v>
      </c>
      <c r="I286" s="9" t="s">
        <v>448</v>
      </c>
      <c r="J286" s="9">
        <v>15</v>
      </c>
      <c r="K286" s="10">
        <v>300000</v>
      </c>
      <c r="L286" s="10">
        <v>292500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300000</v>
      </c>
      <c r="T286" s="10">
        <v>292500</v>
      </c>
      <c r="U286" s="10">
        <v>292500</v>
      </c>
      <c r="V286" s="9">
        <v>97.5</v>
      </c>
      <c r="W286" s="9">
        <v>97.5</v>
      </c>
      <c r="X286" s="9">
        <v>0</v>
      </c>
      <c r="Y286" s="9">
        <v>0</v>
      </c>
      <c r="Z286" s="10">
        <v>292500</v>
      </c>
      <c r="AA286" s="9">
        <v>0</v>
      </c>
      <c r="AB286" s="9" t="s">
        <v>570</v>
      </c>
    </row>
    <row r="287" spans="1:28" x14ac:dyDescent="0.2">
      <c r="A287" s="21"/>
      <c r="B287" s="9" t="s">
        <v>49</v>
      </c>
      <c r="C287" s="9">
        <v>1312</v>
      </c>
      <c r="D287" s="9" t="s">
        <v>443</v>
      </c>
      <c r="E287" s="8">
        <v>40527</v>
      </c>
      <c r="F287" s="9" t="s">
        <v>444</v>
      </c>
      <c r="G287" s="9" t="s">
        <v>116</v>
      </c>
      <c r="H287" s="9" t="s">
        <v>46</v>
      </c>
      <c r="I287" s="9" t="s">
        <v>445</v>
      </c>
      <c r="J287" s="9">
        <v>19.5</v>
      </c>
      <c r="K287" s="10">
        <v>7117224</v>
      </c>
      <c r="L287" s="10">
        <v>7073342.5300000003</v>
      </c>
      <c r="M287" s="10">
        <v>0</v>
      </c>
      <c r="N287" s="10">
        <v>0</v>
      </c>
      <c r="O287" s="10">
        <v>0</v>
      </c>
      <c r="P287" s="10">
        <v>0</v>
      </c>
      <c r="Q287" s="10">
        <v>0</v>
      </c>
      <c r="R287" s="10">
        <v>0</v>
      </c>
      <c r="S287" s="10">
        <v>7117224</v>
      </c>
      <c r="T287" s="10">
        <v>7073342.5300000003</v>
      </c>
      <c r="U287" s="10">
        <v>7073342.5300000003</v>
      </c>
      <c r="V287" s="9">
        <v>99.38</v>
      </c>
      <c r="W287" s="9">
        <v>99.38</v>
      </c>
      <c r="X287" s="9">
        <v>0</v>
      </c>
      <c r="Y287" s="9">
        <v>0</v>
      </c>
      <c r="Z287" s="10">
        <v>7073342.5300000003</v>
      </c>
      <c r="AA287" s="9">
        <v>0</v>
      </c>
      <c r="AB287" s="9" t="s">
        <v>570</v>
      </c>
    </row>
    <row r="288" spans="1:28" x14ac:dyDescent="0.2">
      <c r="A288" s="21"/>
      <c r="B288" s="9" t="s">
        <v>43</v>
      </c>
      <c r="C288" s="9">
        <v>1312</v>
      </c>
      <c r="D288" s="9" t="s">
        <v>442</v>
      </c>
      <c r="E288" s="8">
        <v>41729</v>
      </c>
      <c r="G288" s="9" t="s">
        <v>116</v>
      </c>
      <c r="H288" s="9" t="s">
        <v>46</v>
      </c>
      <c r="I288" s="9" t="s">
        <v>440</v>
      </c>
      <c r="J288" s="9">
        <v>0</v>
      </c>
      <c r="K288" s="10">
        <v>1054509</v>
      </c>
      <c r="L288" s="10">
        <v>1054509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1054509</v>
      </c>
      <c r="T288" s="10">
        <v>1054509</v>
      </c>
      <c r="U288" s="10">
        <v>1054509</v>
      </c>
      <c r="V288" s="9">
        <v>100</v>
      </c>
      <c r="W288" s="9">
        <v>100</v>
      </c>
      <c r="X288" s="9">
        <v>0</v>
      </c>
      <c r="Y288" s="9">
        <v>0</v>
      </c>
      <c r="Z288" s="10">
        <v>1054509</v>
      </c>
      <c r="AA288" s="9">
        <v>8.36</v>
      </c>
      <c r="AB288" s="9" t="s">
        <v>570</v>
      </c>
    </row>
    <row r="289" spans="1:28" x14ac:dyDescent="0.2">
      <c r="A289" s="21"/>
      <c r="B289" s="9" t="s">
        <v>43</v>
      </c>
      <c r="C289" s="9">
        <v>1312</v>
      </c>
      <c r="D289" s="9" t="s">
        <v>441</v>
      </c>
      <c r="E289" s="8">
        <v>39903</v>
      </c>
      <c r="G289" s="9" t="s">
        <v>116</v>
      </c>
      <c r="H289" s="9" t="s">
        <v>46</v>
      </c>
      <c r="I289" s="9" t="s">
        <v>440</v>
      </c>
      <c r="J289" s="9">
        <v>0</v>
      </c>
      <c r="K289" s="10">
        <v>775212</v>
      </c>
      <c r="L289" s="10">
        <v>775212</v>
      </c>
      <c r="M289" s="10">
        <v>0</v>
      </c>
      <c r="N289" s="10">
        <v>0</v>
      </c>
      <c r="O289" s="10">
        <v>0</v>
      </c>
      <c r="P289" s="10">
        <v>0</v>
      </c>
      <c r="Q289" s="10">
        <v>0</v>
      </c>
      <c r="R289" s="10">
        <v>0</v>
      </c>
      <c r="S289" s="10">
        <v>775212</v>
      </c>
      <c r="T289" s="10">
        <v>775212</v>
      </c>
      <c r="U289" s="10">
        <v>775212</v>
      </c>
      <c r="V289" s="9">
        <v>100</v>
      </c>
      <c r="W289" s="9">
        <v>0</v>
      </c>
      <c r="X289" s="9">
        <v>0</v>
      </c>
      <c r="Y289" s="9">
        <v>0</v>
      </c>
      <c r="Z289" s="10">
        <v>0</v>
      </c>
      <c r="AA289" s="9">
        <v>0</v>
      </c>
      <c r="AB289" s="9" t="s">
        <v>570</v>
      </c>
    </row>
    <row r="290" spans="1:28" x14ac:dyDescent="0.2">
      <c r="A290" s="21"/>
      <c r="B290" s="9" t="s">
        <v>43</v>
      </c>
      <c r="C290" s="9">
        <v>1312</v>
      </c>
      <c r="D290" s="9" t="s">
        <v>439</v>
      </c>
      <c r="E290" s="8">
        <v>41820</v>
      </c>
      <c r="G290" s="9" t="s">
        <v>116</v>
      </c>
      <c r="H290" s="9" t="s">
        <v>46</v>
      </c>
      <c r="I290" s="9" t="s">
        <v>440</v>
      </c>
      <c r="J290" s="9">
        <v>0</v>
      </c>
      <c r="K290" s="10">
        <v>1600964</v>
      </c>
      <c r="L290" s="10">
        <v>1600964</v>
      </c>
      <c r="M290" s="10">
        <v>0</v>
      </c>
      <c r="N290" s="10">
        <v>0</v>
      </c>
      <c r="O290" s="10">
        <v>0</v>
      </c>
      <c r="P290" s="10">
        <v>0</v>
      </c>
      <c r="Q290" s="10">
        <v>0</v>
      </c>
      <c r="R290" s="10">
        <v>0</v>
      </c>
      <c r="S290" s="10">
        <v>1600964</v>
      </c>
      <c r="T290" s="10">
        <v>1600964</v>
      </c>
      <c r="U290" s="10">
        <v>1600964</v>
      </c>
      <c r="V290" s="9">
        <v>100</v>
      </c>
      <c r="W290" s="9">
        <v>100</v>
      </c>
      <c r="X290" s="9">
        <v>0</v>
      </c>
      <c r="Y290" s="9">
        <v>0</v>
      </c>
      <c r="Z290" s="10">
        <v>1600964</v>
      </c>
      <c r="AA290" s="9">
        <v>8.34</v>
      </c>
      <c r="AB290" s="9" t="s">
        <v>570</v>
      </c>
    </row>
    <row r="291" spans="1:28" x14ac:dyDescent="0.2">
      <c r="A291" s="21"/>
      <c r="B291" s="9" t="s">
        <v>49</v>
      </c>
      <c r="C291" s="9">
        <v>1312</v>
      </c>
      <c r="D291" s="9" t="s">
        <v>505</v>
      </c>
      <c r="E291" s="8">
        <v>32964</v>
      </c>
      <c r="F291" s="9" t="s">
        <v>506</v>
      </c>
      <c r="G291" s="9" t="s">
        <v>116</v>
      </c>
      <c r="H291" s="9" t="s">
        <v>46</v>
      </c>
      <c r="I291" s="9" t="s">
        <v>507</v>
      </c>
      <c r="J291" s="9">
        <v>8</v>
      </c>
      <c r="K291" s="10">
        <v>258000</v>
      </c>
      <c r="L291" s="10">
        <v>1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258000</v>
      </c>
      <c r="T291" s="10">
        <v>1</v>
      </c>
      <c r="U291" s="10">
        <v>1</v>
      </c>
      <c r="V291" s="9">
        <v>0</v>
      </c>
      <c r="W291" s="9">
        <v>0</v>
      </c>
      <c r="X291" s="9">
        <v>0</v>
      </c>
      <c r="Y291" s="9">
        <v>0</v>
      </c>
      <c r="Z291" s="10">
        <v>1</v>
      </c>
      <c r="AA291" s="9">
        <v>0</v>
      </c>
      <c r="AB291" s="9" t="s">
        <v>570</v>
      </c>
    </row>
    <row r="292" spans="1:28" x14ac:dyDescent="0.2">
      <c r="A292" s="21"/>
      <c r="B292" s="9" t="s">
        <v>43</v>
      </c>
      <c r="C292" s="9">
        <v>1312</v>
      </c>
      <c r="D292" s="9" t="s">
        <v>459</v>
      </c>
      <c r="E292" s="8">
        <v>31109</v>
      </c>
      <c r="G292" s="9" t="s">
        <v>176</v>
      </c>
      <c r="H292" s="9" t="s">
        <v>46</v>
      </c>
      <c r="I292" s="9" t="s">
        <v>857</v>
      </c>
      <c r="J292" s="9">
        <v>8.5</v>
      </c>
      <c r="K292" s="10">
        <v>300000</v>
      </c>
      <c r="L292" s="10">
        <v>1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300000</v>
      </c>
      <c r="T292" s="10">
        <v>1</v>
      </c>
      <c r="U292" s="10">
        <v>1</v>
      </c>
      <c r="V292" s="9">
        <v>0</v>
      </c>
      <c r="W292" s="9">
        <v>0</v>
      </c>
      <c r="X292" s="9">
        <v>0</v>
      </c>
      <c r="Y292" s="9">
        <v>0</v>
      </c>
      <c r="Z292" s="10">
        <v>1</v>
      </c>
      <c r="AA292" s="9">
        <v>0</v>
      </c>
      <c r="AB292" s="9" t="s">
        <v>570</v>
      </c>
    </row>
    <row r="293" spans="1:28" x14ac:dyDescent="0.2">
      <c r="A293" s="21"/>
      <c r="B293" s="9" t="s">
        <v>49</v>
      </c>
      <c r="C293" s="9">
        <v>1312</v>
      </c>
      <c r="D293" s="9" t="s">
        <v>456</v>
      </c>
      <c r="E293" s="8">
        <v>28581</v>
      </c>
      <c r="F293" s="9" t="s">
        <v>457</v>
      </c>
      <c r="G293" s="9" t="s">
        <v>116</v>
      </c>
      <c r="H293" s="9" t="s">
        <v>46</v>
      </c>
      <c r="I293" s="9" t="s">
        <v>458</v>
      </c>
      <c r="J293" s="9">
        <v>7.75</v>
      </c>
      <c r="K293" s="10">
        <v>1850000</v>
      </c>
      <c r="L293" s="10">
        <v>1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1850000</v>
      </c>
      <c r="T293" s="10">
        <v>1</v>
      </c>
      <c r="U293" s="10">
        <v>1</v>
      </c>
      <c r="V293" s="9">
        <v>0</v>
      </c>
      <c r="W293" s="9">
        <v>0</v>
      </c>
      <c r="X293" s="9">
        <v>0</v>
      </c>
      <c r="Y293" s="9">
        <v>0</v>
      </c>
      <c r="Z293" s="10">
        <v>1</v>
      </c>
      <c r="AA293" s="9">
        <v>0</v>
      </c>
      <c r="AB293" s="9" t="s">
        <v>570</v>
      </c>
    </row>
    <row r="294" spans="1:28" x14ac:dyDescent="0.2">
      <c r="A294" s="21"/>
      <c r="B294" s="9" t="s">
        <v>49</v>
      </c>
      <c r="C294" s="9">
        <v>1312</v>
      </c>
      <c r="D294" s="9" t="s">
        <v>380</v>
      </c>
      <c r="E294" s="8">
        <v>33692</v>
      </c>
      <c r="F294" s="9" t="s">
        <v>381</v>
      </c>
      <c r="G294" s="9" t="s">
        <v>116</v>
      </c>
      <c r="H294" s="9" t="s">
        <v>46</v>
      </c>
      <c r="I294" s="9" t="s">
        <v>858</v>
      </c>
      <c r="J294" s="9">
        <v>15</v>
      </c>
      <c r="K294" s="10">
        <v>1676768.4</v>
      </c>
      <c r="L294" s="10">
        <v>1291483.8999999999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1676768.4</v>
      </c>
      <c r="T294" s="10">
        <v>1291483.8999999999</v>
      </c>
      <c r="U294" s="10">
        <v>1291483.8999999999</v>
      </c>
      <c r="V294" s="9">
        <v>77.02</v>
      </c>
      <c r="W294" s="9">
        <v>77.02</v>
      </c>
      <c r="X294" s="9">
        <v>0</v>
      </c>
      <c r="Y294" s="9">
        <v>0</v>
      </c>
      <c r="Z294" s="10">
        <v>1291483.8999999999</v>
      </c>
      <c r="AA294" s="9">
        <v>0</v>
      </c>
      <c r="AB294" s="9" t="s">
        <v>570</v>
      </c>
    </row>
    <row r="295" spans="1:28" x14ac:dyDescent="0.2">
      <c r="A295" s="21"/>
      <c r="B295" s="9" t="s">
        <v>49</v>
      </c>
      <c r="C295" s="9">
        <v>1312</v>
      </c>
      <c r="D295" s="9" t="s">
        <v>382</v>
      </c>
      <c r="E295" s="8">
        <v>33326</v>
      </c>
      <c r="F295" s="9" t="s">
        <v>383</v>
      </c>
      <c r="G295" s="9" t="s">
        <v>116</v>
      </c>
      <c r="H295" s="9" t="s">
        <v>46</v>
      </c>
      <c r="I295" s="9" t="s">
        <v>858</v>
      </c>
      <c r="J295" s="9">
        <v>15</v>
      </c>
      <c r="K295" s="10">
        <v>361350</v>
      </c>
      <c r="L295" s="10">
        <v>278234.33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361350</v>
      </c>
      <c r="T295" s="10">
        <v>278234.33</v>
      </c>
      <c r="U295" s="10">
        <v>278234.33</v>
      </c>
      <c r="V295" s="9">
        <v>77</v>
      </c>
      <c r="W295" s="9">
        <v>77</v>
      </c>
      <c r="X295" s="9">
        <v>0</v>
      </c>
      <c r="Y295" s="9">
        <v>0</v>
      </c>
      <c r="Z295" s="10">
        <v>278234.33</v>
      </c>
      <c r="AA295" s="9">
        <v>0</v>
      </c>
      <c r="AB295" s="9" t="s">
        <v>570</v>
      </c>
    </row>
    <row r="296" spans="1:28" x14ac:dyDescent="0.2">
      <c r="A296" s="21"/>
      <c r="B296" s="9" t="s">
        <v>49</v>
      </c>
      <c r="C296" s="9">
        <v>1312</v>
      </c>
      <c r="D296" s="9" t="s">
        <v>384</v>
      </c>
      <c r="E296" s="8">
        <v>33692</v>
      </c>
      <c r="F296" s="9" t="s">
        <v>385</v>
      </c>
      <c r="G296" s="9" t="s">
        <v>116</v>
      </c>
      <c r="H296" s="9" t="s">
        <v>46</v>
      </c>
      <c r="I296" s="9" t="s">
        <v>858</v>
      </c>
      <c r="J296" s="9">
        <v>15</v>
      </c>
      <c r="K296" s="10">
        <v>475000</v>
      </c>
      <c r="L296" s="10">
        <v>475000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475000</v>
      </c>
      <c r="T296" s="10">
        <v>475000</v>
      </c>
      <c r="U296" s="10">
        <v>475000</v>
      </c>
      <c r="V296" s="9">
        <v>100</v>
      </c>
      <c r="W296" s="9">
        <v>100</v>
      </c>
      <c r="X296" s="9">
        <v>0</v>
      </c>
      <c r="Y296" s="9">
        <v>0</v>
      </c>
      <c r="Z296" s="10">
        <v>475000</v>
      </c>
      <c r="AA296" s="9">
        <v>0</v>
      </c>
      <c r="AB296" s="9" t="s">
        <v>570</v>
      </c>
    </row>
    <row r="297" spans="1:28" x14ac:dyDescent="0.2">
      <c r="A297" s="21"/>
      <c r="B297" s="9" t="s">
        <v>49</v>
      </c>
      <c r="C297" s="9">
        <v>1312</v>
      </c>
      <c r="D297" s="9" t="s">
        <v>386</v>
      </c>
      <c r="E297" s="8">
        <v>34511</v>
      </c>
      <c r="F297" s="9" t="s">
        <v>387</v>
      </c>
      <c r="G297" s="9" t="s">
        <v>116</v>
      </c>
      <c r="H297" s="9" t="s">
        <v>46</v>
      </c>
      <c r="I297" s="9" t="s">
        <v>858</v>
      </c>
      <c r="J297" s="9">
        <v>13.5</v>
      </c>
      <c r="K297" s="10">
        <v>356700</v>
      </c>
      <c r="L297" s="10">
        <v>356700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356700</v>
      </c>
      <c r="T297" s="10">
        <v>356700</v>
      </c>
      <c r="U297" s="10">
        <v>356700</v>
      </c>
      <c r="V297" s="9">
        <v>100</v>
      </c>
      <c r="W297" s="9">
        <v>100</v>
      </c>
      <c r="X297" s="9">
        <v>0</v>
      </c>
      <c r="Y297" s="9">
        <v>0</v>
      </c>
      <c r="Z297" s="10">
        <v>356700</v>
      </c>
      <c r="AA297" s="9">
        <v>0</v>
      </c>
      <c r="AB297" s="9" t="s">
        <v>570</v>
      </c>
    </row>
    <row r="298" spans="1:28" x14ac:dyDescent="0.2">
      <c r="A298" s="21"/>
      <c r="B298" s="9" t="s">
        <v>49</v>
      </c>
      <c r="C298" s="9">
        <v>1311</v>
      </c>
      <c r="D298" s="9" t="s">
        <v>388</v>
      </c>
      <c r="E298" s="8">
        <v>40159</v>
      </c>
      <c r="F298" s="9" t="s">
        <v>389</v>
      </c>
      <c r="G298" s="9" t="s">
        <v>116</v>
      </c>
      <c r="H298" s="9" t="s">
        <v>46</v>
      </c>
      <c r="I298" s="9" t="s">
        <v>390</v>
      </c>
      <c r="J298" s="9">
        <v>17</v>
      </c>
      <c r="K298" s="10">
        <v>3035599</v>
      </c>
      <c r="L298" s="10">
        <v>3035599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3035599</v>
      </c>
      <c r="T298" s="10">
        <v>3035599</v>
      </c>
      <c r="U298" s="10">
        <v>3035599</v>
      </c>
      <c r="V298" s="9">
        <v>100</v>
      </c>
      <c r="W298" s="9">
        <v>100</v>
      </c>
      <c r="X298" s="9">
        <v>0</v>
      </c>
      <c r="Y298" s="9">
        <v>0</v>
      </c>
      <c r="Z298" s="10">
        <v>3035599</v>
      </c>
      <c r="AA298" s="9">
        <v>0</v>
      </c>
      <c r="AB298" s="9" t="s">
        <v>570</v>
      </c>
    </row>
    <row r="299" spans="1:28" x14ac:dyDescent="0.2">
      <c r="A299" s="21"/>
      <c r="B299" s="9" t="s">
        <v>43</v>
      </c>
      <c r="C299" s="9">
        <v>1311</v>
      </c>
      <c r="D299" s="9" t="s">
        <v>391</v>
      </c>
      <c r="E299" s="8">
        <v>42094</v>
      </c>
      <c r="F299" s="9" t="s">
        <v>392</v>
      </c>
      <c r="G299" s="9" t="s">
        <v>116</v>
      </c>
      <c r="H299" s="9" t="s">
        <v>46</v>
      </c>
      <c r="I299" s="9" t="s">
        <v>393</v>
      </c>
      <c r="J299" s="9">
        <v>12</v>
      </c>
      <c r="K299" s="10">
        <v>7392415</v>
      </c>
      <c r="L299" s="10">
        <v>7392415</v>
      </c>
      <c r="M299" s="10">
        <v>0</v>
      </c>
      <c r="N299" s="10">
        <v>0</v>
      </c>
      <c r="O299" s="10">
        <v>238465</v>
      </c>
      <c r="P299" s="10">
        <v>238465</v>
      </c>
      <c r="Q299" s="10">
        <v>0</v>
      </c>
      <c r="R299" s="10">
        <v>0</v>
      </c>
      <c r="S299" s="10">
        <v>7153950</v>
      </c>
      <c r="T299" s="10">
        <v>7153950</v>
      </c>
      <c r="U299" s="10">
        <v>7153950</v>
      </c>
      <c r="V299" s="9">
        <v>100</v>
      </c>
      <c r="W299" s="9">
        <v>100</v>
      </c>
      <c r="X299" s="9">
        <v>0</v>
      </c>
      <c r="Y299" s="9">
        <v>0</v>
      </c>
      <c r="Z299" s="10">
        <v>7153950</v>
      </c>
      <c r="AA299" s="9">
        <v>8.2200000000000006</v>
      </c>
      <c r="AB299" s="9" t="s">
        <v>570</v>
      </c>
    </row>
    <row r="300" spans="1:28" x14ac:dyDescent="0.2">
      <c r="A300" s="21"/>
      <c r="B300" s="9" t="s">
        <v>43</v>
      </c>
      <c r="C300" s="9">
        <v>1311</v>
      </c>
      <c r="D300" s="9" t="s">
        <v>394</v>
      </c>
      <c r="E300" s="8">
        <v>35663</v>
      </c>
      <c r="G300" s="9" t="s">
        <v>176</v>
      </c>
      <c r="H300" s="9" t="s">
        <v>46</v>
      </c>
      <c r="I300" s="9" t="s">
        <v>395</v>
      </c>
      <c r="J300" s="9">
        <v>12.5</v>
      </c>
      <c r="K300" s="10">
        <v>4965780</v>
      </c>
      <c r="L300" s="10">
        <v>4965780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4965780</v>
      </c>
      <c r="T300" s="10">
        <v>4965780</v>
      </c>
      <c r="U300" s="10">
        <v>4965780</v>
      </c>
      <c r="V300" s="9">
        <v>100</v>
      </c>
      <c r="W300" s="9">
        <v>100</v>
      </c>
      <c r="X300" s="9">
        <v>0</v>
      </c>
      <c r="Y300" s="9">
        <v>0</v>
      </c>
      <c r="Z300" s="10">
        <v>4965780</v>
      </c>
      <c r="AA300" s="9">
        <v>0</v>
      </c>
      <c r="AB300" s="9" t="s">
        <v>570</v>
      </c>
    </row>
    <row r="301" spans="1:28" x14ac:dyDescent="0.2">
      <c r="A301" s="21"/>
      <c r="B301" s="9" t="s">
        <v>43</v>
      </c>
      <c r="C301" s="9">
        <v>1311</v>
      </c>
      <c r="D301" s="9" t="s">
        <v>396</v>
      </c>
      <c r="E301" s="8">
        <v>38713</v>
      </c>
      <c r="G301" s="9" t="s">
        <v>176</v>
      </c>
      <c r="H301" s="9" t="s">
        <v>46</v>
      </c>
      <c r="I301" s="9" t="s">
        <v>397</v>
      </c>
      <c r="J301" s="9">
        <v>12.5</v>
      </c>
      <c r="K301" s="10">
        <v>598200</v>
      </c>
      <c r="L301" s="10">
        <v>598200</v>
      </c>
      <c r="M301" s="10">
        <v>0</v>
      </c>
      <c r="N301" s="10">
        <v>0</v>
      </c>
      <c r="O301" s="10">
        <v>0</v>
      </c>
      <c r="P301" s="10">
        <v>0</v>
      </c>
      <c r="Q301" s="10">
        <v>0</v>
      </c>
      <c r="R301" s="10">
        <v>0</v>
      </c>
      <c r="S301" s="10">
        <v>598200</v>
      </c>
      <c r="T301" s="10">
        <v>598200</v>
      </c>
      <c r="U301" s="10">
        <v>598200</v>
      </c>
      <c r="V301" s="9">
        <v>100</v>
      </c>
      <c r="W301" s="9">
        <v>100</v>
      </c>
      <c r="X301" s="9">
        <v>0</v>
      </c>
      <c r="Y301" s="9">
        <v>0</v>
      </c>
      <c r="Z301" s="10">
        <v>598200</v>
      </c>
      <c r="AA301" s="9">
        <v>0</v>
      </c>
      <c r="AB301" s="9" t="s">
        <v>570</v>
      </c>
    </row>
    <row r="302" spans="1:28" x14ac:dyDescent="0.2">
      <c r="A302" s="21"/>
      <c r="B302" s="9" t="s">
        <v>43</v>
      </c>
      <c r="C302" s="9">
        <v>1312</v>
      </c>
      <c r="D302" s="9" t="s">
        <v>477</v>
      </c>
      <c r="E302" s="8">
        <v>35521</v>
      </c>
      <c r="G302" s="9" t="s">
        <v>116</v>
      </c>
      <c r="H302" s="9" t="s">
        <v>46</v>
      </c>
      <c r="I302" s="9" t="s">
        <v>478</v>
      </c>
      <c r="J302" s="9">
        <v>4.5</v>
      </c>
      <c r="K302" s="10">
        <v>100000</v>
      </c>
      <c r="L302" s="10">
        <v>1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100000</v>
      </c>
      <c r="T302" s="10">
        <v>1</v>
      </c>
      <c r="U302" s="10">
        <v>1</v>
      </c>
      <c r="V302" s="9">
        <v>0</v>
      </c>
      <c r="W302" s="9">
        <v>0</v>
      </c>
      <c r="X302" s="9">
        <v>0</v>
      </c>
      <c r="Y302" s="9">
        <v>0</v>
      </c>
      <c r="Z302" s="10">
        <v>1</v>
      </c>
      <c r="AA302" s="9">
        <v>0</v>
      </c>
      <c r="AB302" s="9" t="s">
        <v>570</v>
      </c>
    </row>
    <row r="303" spans="1:28" x14ac:dyDescent="0.2">
      <c r="A303" s="21"/>
      <c r="B303" s="9" t="s">
        <v>43</v>
      </c>
      <c r="C303" s="9">
        <v>1312</v>
      </c>
      <c r="D303" s="9" t="s">
        <v>479</v>
      </c>
      <c r="E303" s="8">
        <v>33420</v>
      </c>
      <c r="G303" s="9" t="s">
        <v>116</v>
      </c>
      <c r="H303" s="9" t="s">
        <v>46</v>
      </c>
      <c r="I303" s="9" t="s">
        <v>371</v>
      </c>
      <c r="J303" s="9">
        <v>12</v>
      </c>
      <c r="K303" s="10">
        <v>140000</v>
      </c>
      <c r="L303" s="10">
        <v>140000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140000</v>
      </c>
      <c r="T303" s="10">
        <v>140000</v>
      </c>
      <c r="U303" s="10">
        <v>140000</v>
      </c>
      <c r="V303" s="9">
        <v>100</v>
      </c>
      <c r="W303" s="9">
        <v>100</v>
      </c>
      <c r="X303" s="9">
        <v>0</v>
      </c>
      <c r="Y303" s="9">
        <v>0</v>
      </c>
      <c r="Z303" s="10">
        <v>140000</v>
      </c>
      <c r="AA303" s="9">
        <v>0</v>
      </c>
      <c r="AB303" s="9" t="s">
        <v>570</v>
      </c>
    </row>
    <row r="304" spans="1:28" x14ac:dyDescent="0.2">
      <c r="A304" s="21"/>
      <c r="B304" s="9" t="s">
        <v>43</v>
      </c>
      <c r="C304" s="9">
        <v>1312</v>
      </c>
      <c r="D304" s="9" t="s">
        <v>480</v>
      </c>
      <c r="E304" s="8">
        <v>34877</v>
      </c>
      <c r="G304" s="9" t="s">
        <v>116</v>
      </c>
      <c r="H304" s="9" t="s">
        <v>46</v>
      </c>
      <c r="I304" s="9" t="s">
        <v>371</v>
      </c>
      <c r="J304" s="9">
        <v>14</v>
      </c>
      <c r="K304" s="10">
        <v>1500000</v>
      </c>
      <c r="L304" s="10">
        <v>1462500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1500000</v>
      </c>
      <c r="T304" s="10">
        <v>1462500</v>
      </c>
      <c r="U304" s="10">
        <v>1462500</v>
      </c>
      <c r="V304" s="9">
        <v>97.5</v>
      </c>
      <c r="W304" s="9">
        <v>97.5</v>
      </c>
      <c r="X304" s="9">
        <v>0</v>
      </c>
      <c r="Y304" s="9">
        <v>0</v>
      </c>
      <c r="Z304" s="10">
        <v>1462500</v>
      </c>
      <c r="AA304" s="9">
        <v>0</v>
      </c>
      <c r="AB304" s="9" t="s">
        <v>570</v>
      </c>
    </row>
    <row r="305" spans="1:28" x14ac:dyDescent="0.2">
      <c r="A305" s="21"/>
      <c r="B305" s="9" t="s">
        <v>49</v>
      </c>
      <c r="C305" s="9">
        <v>1312</v>
      </c>
      <c r="D305" s="9" t="s">
        <v>481</v>
      </c>
      <c r="E305" s="8">
        <v>33547</v>
      </c>
      <c r="F305" s="9" t="s">
        <v>482</v>
      </c>
      <c r="G305" s="9" t="s">
        <v>116</v>
      </c>
      <c r="H305" s="9" t="s">
        <v>46</v>
      </c>
      <c r="I305" s="9" t="s">
        <v>371</v>
      </c>
      <c r="J305" s="9">
        <v>15</v>
      </c>
      <c r="K305" s="10">
        <v>906000</v>
      </c>
      <c r="L305" s="10">
        <v>906000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906000</v>
      </c>
      <c r="T305" s="10">
        <v>906000</v>
      </c>
      <c r="U305" s="10">
        <v>906000</v>
      </c>
      <c r="V305" s="9">
        <v>100</v>
      </c>
      <c r="W305" s="9">
        <v>100</v>
      </c>
      <c r="X305" s="9">
        <v>0</v>
      </c>
      <c r="Y305" s="9">
        <v>0</v>
      </c>
      <c r="Z305" s="10">
        <v>906000</v>
      </c>
      <c r="AA305" s="9">
        <v>0</v>
      </c>
      <c r="AB305" s="9" t="s">
        <v>570</v>
      </c>
    </row>
    <row r="306" spans="1:28" x14ac:dyDescent="0.2">
      <c r="A306" s="21"/>
      <c r="B306" s="9" t="s">
        <v>49</v>
      </c>
      <c r="C306" s="9">
        <v>1312</v>
      </c>
      <c r="D306" s="9" t="s">
        <v>486</v>
      </c>
      <c r="E306" s="8">
        <v>34653</v>
      </c>
      <c r="F306" s="9" t="s">
        <v>487</v>
      </c>
      <c r="G306" s="9" t="s">
        <v>116</v>
      </c>
      <c r="H306" s="9" t="s">
        <v>46</v>
      </c>
      <c r="I306" s="9" t="s">
        <v>488</v>
      </c>
      <c r="J306" s="9">
        <v>0</v>
      </c>
      <c r="K306" s="10">
        <v>900000</v>
      </c>
      <c r="L306" s="10">
        <v>879345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900000</v>
      </c>
      <c r="T306" s="10">
        <v>879345</v>
      </c>
      <c r="U306" s="10">
        <v>879345</v>
      </c>
      <c r="V306" s="9">
        <v>97.71</v>
      </c>
      <c r="W306" s="9">
        <v>97.71</v>
      </c>
      <c r="X306" s="9">
        <v>0</v>
      </c>
      <c r="Y306" s="9">
        <v>0</v>
      </c>
      <c r="Z306" s="10">
        <v>879345</v>
      </c>
      <c r="AA306" s="9">
        <v>0</v>
      </c>
      <c r="AB306" s="9" t="s">
        <v>570</v>
      </c>
    </row>
    <row r="307" spans="1:28" x14ac:dyDescent="0.2">
      <c r="A307" s="21"/>
      <c r="B307" s="9" t="s">
        <v>49</v>
      </c>
      <c r="C307" s="9">
        <v>1312</v>
      </c>
      <c r="D307" s="9" t="s">
        <v>489</v>
      </c>
      <c r="E307" s="8">
        <v>38024</v>
      </c>
      <c r="F307" s="9" t="s">
        <v>490</v>
      </c>
      <c r="G307" s="9" t="s">
        <v>116</v>
      </c>
      <c r="H307" s="9" t="s">
        <v>46</v>
      </c>
      <c r="I307" s="9" t="s">
        <v>491</v>
      </c>
      <c r="J307" s="9">
        <v>14</v>
      </c>
      <c r="K307" s="10">
        <v>1020000</v>
      </c>
      <c r="L307" s="10">
        <v>994500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1020000</v>
      </c>
      <c r="T307" s="10">
        <v>994500</v>
      </c>
      <c r="U307" s="10">
        <v>994500</v>
      </c>
      <c r="V307" s="9">
        <v>97.5</v>
      </c>
      <c r="W307" s="9">
        <v>97.5</v>
      </c>
      <c r="X307" s="9">
        <v>0</v>
      </c>
      <c r="Y307" s="9">
        <v>0</v>
      </c>
      <c r="Z307" s="10">
        <v>994500</v>
      </c>
      <c r="AA307" s="9">
        <v>0</v>
      </c>
      <c r="AB307" s="9" t="s">
        <v>570</v>
      </c>
    </row>
    <row r="308" spans="1:28" x14ac:dyDescent="0.2">
      <c r="A308" s="21"/>
      <c r="B308" s="9" t="s">
        <v>43</v>
      </c>
      <c r="C308" s="9">
        <v>1312</v>
      </c>
      <c r="D308" s="9" t="s">
        <v>492</v>
      </c>
      <c r="E308" s="8">
        <v>35773</v>
      </c>
      <c r="G308" s="9" t="s">
        <v>116</v>
      </c>
      <c r="H308" s="9" t="s">
        <v>46</v>
      </c>
      <c r="I308" s="9" t="s">
        <v>491</v>
      </c>
      <c r="J308" s="9">
        <v>14</v>
      </c>
      <c r="K308" s="10">
        <v>548777</v>
      </c>
      <c r="L308" s="10">
        <v>526845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548777</v>
      </c>
      <c r="T308" s="10">
        <v>526845</v>
      </c>
      <c r="U308" s="10">
        <v>526845</v>
      </c>
      <c r="V308" s="9">
        <v>96</v>
      </c>
      <c r="W308" s="9">
        <v>96</v>
      </c>
      <c r="X308" s="9">
        <v>0</v>
      </c>
      <c r="Y308" s="9">
        <v>0</v>
      </c>
      <c r="Z308" s="10">
        <v>526845</v>
      </c>
      <c r="AA308" s="9">
        <v>0</v>
      </c>
      <c r="AB308" s="9" t="s">
        <v>570</v>
      </c>
    </row>
    <row r="309" spans="1:28" x14ac:dyDescent="0.2">
      <c r="A309" s="21"/>
      <c r="B309" s="9" t="s">
        <v>43</v>
      </c>
      <c r="C309" s="9">
        <v>1312</v>
      </c>
      <c r="D309" s="9" t="s">
        <v>493</v>
      </c>
      <c r="E309" s="8">
        <v>38138</v>
      </c>
      <c r="G309" s="9" t="s">
        <v>116</v>
      </c>
      <c r="H309" s="9" t="s">
        <v>46</v>
      </c>
      <c r="I309" s="9" t="s">
        <v>491</v>
      </c>
      <c r="J309" s="9">
        <v>20</v>
      </c>
      <c r="K309" s="10">
        <v>1500000</v>
      </c>
      <c r="L309" s="10">
        <v>1500000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1500000</v>
      </c>
      <c r="T309" s="10">
        <v>1500000</v>
      </c>
      <c r="U309" s="10">
        <v>1500000</v>
      </c>
      <c r="V309" s="9">
        <v>100</v>
      </c>
      <c r="W309" s="9">
        <v>100</v>
      </c>
      <c r="X309" s="9">
        <v>0</v>
      </c>
      <c r="Y309" s="9">
        <v>0</v>
      </c>
      <c r="Z309" s="10">
        <v>1500000</v>
      </c>
      <c r="AA309" s="9">
        <v>0</v>
      </c>
      <c r="AB309" s="9" t="s">
        <v>570</v>
      </c>
    </row>
    <row r="310" spans="1:28" x14ac:dyDescent="0.2">
      <c r="A310" s="21"/>
      <c r="B310" s="9" t="s">
        <v>43</v>
      </c>
      <c r="C310" s="9">
        <v>1312</v>
      </c>
      <c r="D310" s="9" t="s">
        <v>494</v>
      </c>
      <c r="E310" s="8">
        <v>35709</v>
      </c>
      <c r="F310" s="9" t="s">
        <v>495</v>
      </c>
      <c r="G310" s="9" t="s">
        <v>116</v>
      </c>
      <c r="H310" s="9" t="s">
        <v>46</v>
      </c>
      <c r="I310" s="9" t="s">
        <v>363</v>
      </c>
      <c r="J310" s="9">
        <v>14</v>
      </c>
      <c r="K310" s="10">
        <v>1500000</v>
      </c>
      <c r="L310" s="10">
        <v>1440000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1500000</v>
      </c>
      <c r="T310" s="10">
        <v>1440000</v>
      </c>
      <c r="U310" s="10">
        <v>1440000</v>
      </c>
      <c r="V310" s="9">
        <v>96</v>
      </c>
      <c r="W310" s="9">
        <v>96</v>
      </c>
      <c r="X310" s="9">
        <v>0</v>
      </c>
      <c r="Y310" s="9">
        <v>0</v>
      </c>
      <c r="Z310" s="10">
        <v>1440000</v>
      </c>
      <c r="AA310" s="9">
        <v>0</v>
      </c>
      <c r="AB310" s="9" t="s">
        <v>570</v>
      </c>
    </row>
    <row r="311" spans="1:28" x14ac:dyDescent="0.2">
      <c r="A311" s="21"/>
      <c r="B311" s="9" t="s">
        <v>43</v>
      </c>
      <c r="C311" s="9">
        <v>1312</v>
      </c>
      <c r="D311" s="9" t="s">
        <v>496</v>
      </c>
      <c r="E311" s="8">
        <v>34878</v>
      </c>
      <c r="G311" s="9" t="s">
        <v>116</v>
      </c>
      <c r="H311" s="9" t="s">
        <v>46</v>
      </c>
      <c r="I311" s="9" t="s">
        <v>360</v>
      </c>
      <c r="J311" s="9">
        <v>14</v>
      </c>
      <c r="K311" s="10">
        <v>1000000</v>
      </c>
      <c r="L311" s="10">
        <v>975000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1000000</v>
      </c>
      <c r="T311" s="10">
        <v>975000</v>
      </c>
      <c r="U311" s="10">
        <v>975000</v>
      </c>
      <c r="V311" s="9">
        <v>97.5</v>
      </c>
      <c r="W311" s="9">
        <v>97.5</v>
      </c>
      <c r="X311" s="9">
        <v>0</v>
      </c>
      <c r="Y311" s="9">
        <v>0</v>
      </c>
      <c r="Z311" s="10">
        <v>975000</v>
      </c>
      <c r="AA311" s="9">
        <v>0</v>
      </c>
      <c r="AB311" s="9" t="s">
        <v>570</v>
      </c>
    </row>
    <row r="312" spans="1:28" x14ac:dyDescent="0.2">
      <c r="A312" s="21"/>
      <c r="B312" s="9" t="s">
        <v>49</v>
      </c>
      <c r="C312" s="9">
        <v>1312</v>
      </c>
      <c r="D312" s="9" t="s">
        <v>497</v>
      </c>
      <c r="E312" s="8">
        <v>28946</v>
      </c>
      <c r="F312" s="9" t="s">
        <v>498</v>
      </c>
      <c r="G312" s="9" t="s">
        <v>116</v>
      </c>
      <c r="H312" s="9" t="s">
        <v>46</v>
      </c>
      <c r="I312" s="9" t="s">
        <v>499</v>
      </c>
      <c r="J312" s="9">
        <v>7.5</v>
      </c>
      <c r="K312" s="10">
        <v>90000</v>
      </c>
      <c r="L312" s="10">
        <v>1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90000</v>
      </c>
      <c r="T312" s="10">
        <v>1</v>
      </c>
      <c r="U312" s="10">
        <v>1</v>
      </c>
      <c r="V312" s="9">
        <v>0</v>
      </c>
      <c r="W312" s="9">
        <v>0</v>
      </c>
      <c r="X312" s="9">
        <v>0</v>
      </c>
      <c r="Y312" s="9">
        <v>0</v>
      </c>
      <c r="Z312" s="10">
        <v>1</v>
      </c>
      <c r="AA312" s="9">
        <v>0</v>
      </c>
      <c r="AB312" s="9" t="s">
        <v>570</v>
      </c>
    </row>
    <row r="313" spans="1:28" x14ac:dyDescent="0.2">
      <c r="A313" s="21"/>
      <c r="B313" s="9" t="s">
        <v>43</v>
      </c>
      <c r="C313" s="9">
        <v>1312</v>
      </c>
      <c r="D313" s="9" t="s">
        <v>500</v>
      </c>
      <c r="E313" s="8">
        <v>34828</v>
      </c>
      <c r="G313" s="9" t="s">
        <v>176</v>
      </c>
      <c r="H313" s="9" t="s">
        <v>46</v>
      </c>
      <c r="I313" s="9" t="s">
        <v>501</v>
      </c>
      <c r="J313" s="9">
        <v>15</v>
      </c>
      <c r="K313" s="10">
        <v>750000</v>
      </c>
      <c r="L313" s="10">
        <v>731250</v>
      </c>
      <c r="M313" s="10">
        <v>0</v>
      </c>
      <c r="N313" s="10">
        <v>0</v>
      </c>
      <c r="O313" s="10">
        <v>0</v>
      </c>
      <c r="P313" s="10">
        <v>0</v>
      </c>
      <c r="Q313" s="10">
        <v>0</v>
      </c>
      <c r="R313" s="10">
        <v>0</v>
      </c>
      <c r="S313" s="10">
        <v>750000</v>
      </c>
      <c r="T313" s="10">
        <v>731250</v>
      </c>
      <c r="U313" s="10">
        <v>731250</v>
      </c>
      <c r="V313" s="9">
        <v>97.5</v>
      </c>
      <c r="W313" s="9">
        <v>97.5</v>
      </c>
      <c r="X313" s="9">
        <v>0</v>
      </c>
      <c r="Y313" s="9">
        <v>0</v>
      </c>
      <c r="Z313" s="10">
        <v>731250</v>
      </c>
      <c r="AA313" s="9">
        <v>0</v>
      </c>
      <c r="AB313" s="9" t="s">
        <v>570</v>
      </c>
    </row>
    <row r="314" spans="1:28" x14ac:dyDescent="0.2">
      <c r="A314" s="21"/>
      <c r="B314" s="9" t="s">
        <v>49</v>
      </c>
      <c r="C314" s="9">
        <v>1312</v>
      </c>
      <c r="D314" s="9" t="s">
        <v>502</v>
      </c>
      <c r="E314" s="8">
        <v>33885</v>
      </c>
      <c r="F314" s="9" t="s">
        <v>503</v>
      </c>
      <c r="G314" s="9" t="s">
        <v>116</v>
      </c>
      <c r="H314" s="9" t="s">
        <v>46</v>
      </c>
      <c r="I314" s="9" t="s">
        <v>504</v>
      </c>
      <c r="J314" s="9">
        <v>13.5</v>
      </c>
      <c r="K314" s="10">
        <v>240000</v>
      </c>
      <c r="L314" s="10">
        <v>240000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240000</v>
      </c>
      <c r="T314" s="10">
        <v>240000</v>
      </c>
      <c r="U314" s="10">
        <v>240000</v>
      </c>
      <c r="V314" s="9">
        <v>100</v>
      </c>
      <c r="W314" s="9">
        <v>100</v>
      </c>
      <c r="X314" s="9">
        <v>0</v>
      </c>
      <c r="Y314" s="9">
        <v>0</v>
      </c>
      <c r="Z314" s="10">
        <v>240000</v>
      </c>
      <c r="AA314" s="9">
        <v>0</v>
      </c>
      <c r="AB314" s="9" t="s">
        <v>570</v>
      </c>
    </row>
    <row r="315" spans="1:28" x14ac:dyDescent="0.2">
      <c r="A315" s="21"/>
      <c r="B315" s="9" t="s">
        <v>43</v>
      </c>
      <c r="C315" s="9">
        <v>1312</v>
      </c>
      <c r="D315" s="9" t="s">
        <v>508</v>
      </c>
      <c r="E315" s="8">
        <v>39142</v>
      </c>
      <c r="G315" s="9" t="s">
        <v>176</v>
      </c>
      <c r="H315" s="9" t="s">
        <v>46</v>
      </c>
      <c r="I315" s="9" t="s">
        <v>509</v>
      </c>
      <c r="J315" s="9">
        <v>12.5</v>
      </c>
      <c r="K315" s="10">
        <v>2107389</v>
      </c>
      <c r="L315" s="10">
        <v>2107389.0099999998</v>
      </c>
      <c r="M315" s="10">
        <v>0</v>
      </c>
      <c r="N315" s="10">
        <v>0</v>
      </c>
      <c r="O315" s="10">
        <v>0</v>
      </c>
      <c r="P315" s="10">
        <v>0</v>
      </c>
      <c r="Q315" s="10">
        <v>0</v>
      </c>
      <c r="R315" s="10">
        <v>0</v>
      </c>
      <c r="S315" s="10">
        <v>2107389</v>
      </c>
      <c r="T315" s="10">
        <v>2107389.0099999998</v>
      </c>
      <c r="U315" s="10">
        <v>2107389.0099999998</v>
      </c>
      <c r="V315" s="9">
        <v>100</v>
      </c>
      <c r="W315" s="9">
        <v>100</v>
      </c>
      <c r="X315" s="9">
        <v>0.01</v>
      </c>
      <c r="Y315" s="9">
        <v>0</v>
      </c>
      <c r="Z315" s="10">
        <v>2107389.0099999998</v>
      </c>
      <c r="AA315" s="9">
        <v>0</v>
      </c>
      <c r="AB315" s="9" t="s">
        <v>570</v>
      </c>
    </row>
    <row r="316" spans="1:28" x14ac:dyDescent="0.2">
      <c r="A316" s="21"/>
      <c r="B316" s="9" t="s">
        <v>43</v>
      </c>
      <c r="C316" s="9">
        <v>1312</v>
      </c>
      <c r="D316" s="9" t="s">
        <v>508</v>
      </c>
      <c r="E316" s="8">
        <v>39142</v>
      </c>
      <c r="G316" s="9" t="s">
        <v>116</v>
      </c>
      <c r="H316" s="9" t="s">
        <v>46</v>
      </c>
      <c r="I316" s="9" t="s">
        <v>509</v>
      </c>
      <c r="J316" s="9">
        <v>12.5</v>
      </c>
      <c r="K316" s="10">
        <v>0</v>
      </c>
      <c r="L316" s="10">
        <v>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9">
        <v>0</v>
      </c>
      <c r="W316" s="9">
        <v>0</v>
      </c>
      <c r="X316" s="9">
        <v>0</v>
      </c>
      <c r="Y316" s="9">
        <v>0</v>
      </c>
      <c r="Z316" s="10">
        <v>0</v>
      </c>
      <c r="AA316" s="9">
        <v>0</v>
      </c>
      <c r="AB316" s="9" t="s">
        <v>570</v>
      </c>
    </row>
    <row r="317" spans="1:28" x14ac:dyDescent="0.2">
      <c r="A317" s="21"/>
      <c r="B317" s="9" t="s">
        <v>49</v>
      </c>
      <c r="C317" s="9">
        <v>1312</v>
      </c>
      <c r="D317" s="9" t="s">
        <v>510</v>
      </c>
      <c r="E317" s="8">
        <v>37322</v>
      </c>
      <c r="F317" s="9" t="s">
        <v>511</v>
      </c>
      <c r="G317" s="9" t="s">
        <v>116</v>
      </c>
      <c r="H317" s="9" t="s">
        <v>46</v>
      </c>
      <c r="I317" s="9" t="s">
        <v>512</v>
      </c>
      <c r="J317" s="9">
        <v>16.25</v>
      </c>
      <c r="K317" s="10">
        <v>5000000</v>
      </c>
      <c r="L317" s="10">
        <v>4962500</v>
      </c>
      <c r="M317" s="10">
        <v>0</v>
      </c>
      <c r="N317" s="10">
        <v>0</v>
      </c>
      <c r="O317" s="10">
        <v>0</v>
      </c>
      <c r="P317" s="10">
        <v>0</v>
      </c>
      <c r="Q317" s="10">
        <v>0</v>
      </c>
      <c r="R317" s="10">
        <v>0</v>
      </c>
      <c r="S317" s="10">
        <v>5000000</v>
      </c>
      <c r="T317" s="10">
        <v>4962500</v>
      </c>
      <c r="U317" s="10">
        <v>4962500</v>
      </c>
      <c r="V317" s="9">
        <v>99.25</v>
      </c>
      <c r="W317" s="9">
        <v>99.25</v>
      </c>
      <c r="X317" s="9">
        <v>0</v>
      </c>
      <c r="Y317" s="9">
        <v>0</v>
      </c>
      <c r="Z317" s="10">
        <v>4962500</v>
      </c>
      <c r="AA317" s="9">
        <v>0</v>
      </c>
      <c r="AB317" s="9" t="s">
        <v>570</v>
      </c>
    </row>
    <row r="318" spans="1:28" x14ac:dyDescent="0.2">
      <c r="A318" s="21"/>
      <c r="B318" s="9" t="s">
        <v>49</v>
      </c>
      <c r="C318" s="9">
        <v>1312</v>
      </c>
      <c r="D318" s="9" t="s">
        <v>513</v>
      </c>
      <c r="E318" s="8">
        <v>33198</v>
      </c>
      <c r="F318" s="9" t="s">
        <v>514</v>
      </c>
      <c r="G318" s="9" t="s">
        <v>116</v>
      </c>
      <c r="H318" s="9" t="s">
        <v>46</v>
      </c>
      <c r="I318" s="9" t="s">
        <v>515</v>
      </c>
      <c r="J318" s="9">
        <v>15</v>
      </c>
      <c r="K318" s="10">
        <v>200000</v>
      </c>
      <c r="L318" s="10">
        <v>195000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200000</v>
      </c>
      <c r="T318" s="10">
        <v>195000</v>
      </c>
      <c r="U318" s="10">
        <v>195000</v>
      </c>
      <c r="V318" s="9">
        <v>97.5</v>
      </c>
      <c r="W318" s="9">
        <v>97.5</v>
      </c>
      <c r="X318" s="9">
        <v>0</v>
      </c>
      <c r="Y318" s="9">
        <v>0</v>
      </c>
      <c r="Z318" s="10">
        <v>195000</v>
      </c>
      <c r="AA318" s="9">
        <v>0</v>
      </c>
      <c r="AB318" s="9" t="s">
        <v>570</v>
      </c>
    </row>
    <row r="319" spans="1:28" x14ac:dyDescent="0.2">
      <c r="A319" s="21"/>
      <c r="B319" s="9" t="s">
        <v>49</v>
      </c>
      <c r="C319" s="9">
        <v>1312</v>
      </c>
      <c r="D319" s="9" t="s">
        <v>430</v>
      </c>
      <c r="E319" s="8">
        <v>37646</v>
      </c>
      <c r="F319" s="9" t="s">
        <v>431</v>
      </c>
      <c r="G319" s="9" t="s">
        <v>116</v>
      </c>
      <c r="H319" s="9" t="s">
        <v>46</v>
      </c>
      <c r="I319" s="9" t="s">
        <v>432</v>
      </c>
      <c r="J319" s="9">
        <v>16</v>
      </c>
      <c r="K319" s="10">
        <v>90000000</v>
      </c>
      <c r="L319" s="10">
        <v>89055000</v>
      </c>
      <c r="M319" s="10">
        <v>0</v>
      </c>
      <c r="N319" s="10">
        <v>0</v>
      </c>
      <c r="O319" s="10">
        <v>0</v>
      </c>
      <c r="P319" s="10">
        <v>0</v>
      </c>
      <c r="Q319" s="10">
        <v>0</v>
      </c>
      <c r="R319" s="10">
        <v>0</v>
      </c>
      <c r="S319" s="10">
        <v>90000000</v>
      </c>
      <c r="T319" s="10">
        <v>89055000</v>
      </c>
      <c r="U319" s="10">
        <v>89055000</v>
      </c>
      <c r="V319" s="9">
        <v>98.95</v>
      </c>
      <c r="W319" s="9">
        <v>98.95</v>
      </c>
      <c r="X319" s="9">
        <v>0</v>
      </c>
      <c r="Y319" s="9">
        <v>0</v>
      </c>
      <c r="Z319" s="10">
        <v>89055000</v>
      </c>
      <c r="AA319" s="9">
        <v>0</v>
      </c>
      <c r="AB319" s="9" t="s">
        <v>570</v>
      </c>
    </row>
    <row r="320" spans="1:28" x14ac:dyDescent="0.2">
      <c r="A320" s="21"/>
      <c r="B320" s="9" t="s">
        <v>49</v>
      </c>
      <c r="C320" s="9">
        <v>1312</v>
      </c>
      <c r="D320" s="9" t="s">
        <v>293</v>
      </c>
      <c r="E320" s="8">
        <v>38534</v>
      </c>
      <c r="F320" s="9" t="s">
        <v>294</v>
      </c>
      <c r="G320" s="9" t="s">
        <v>116</v>
      </c>
      <c r="H320" s="9" t="s">
        <v>46</v>
      </c>
      <c r="I320" s="9" t="s">
        <v>295</v>
      </c>
      <c r="J320" s="9">
        <v>7.75</v>
      </c>
      <c r="K320" s="10">
        <v>200000</v>
      </c>
      <c r="L320" s="10">
        <v>1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200000</v>
      </c>
      <c r="T320" s="10">
        <v>1</v>
      </c>
      <c r="U320" s="10">
        <v>1</v>
      </c>
      <c r="V320" s="9">
        <v>0</v>
      </c>
      <c r="W320" s="9">
        <v>0</v>
      </c>
      <c r="X320" s="9">
        <v>0</v>
      </c>
      <c r="Y320" s="9">
        <v>0</v>
      </c>
      <c r="Z320" s="10">
        <v>1</v>
      </c>
      <c r="AA320" s="9">
        <v>0</v>
      </c>
      <c r="AB320" s="9" t="s">
        <v>570</v>
      </c>
    </row>
    <row r="321" spans="1:28" x14ac:dyDescent="0.2">
      <c r="A321" s="21"/>
      <c r="B321" s="9" t="s">
        <v>49</v>
      </c>
      <c r="C321" s="9">
        <v>1312</v>
      </c>
      <c r="D321" s="9" t="s">
        <v>296</v>
      </c>
      <c r="E321" s="8">
        <v>39379</v>
      </c>
      <c r="F321" s="9" t="s">
        <v>297</v>
      </c>
      <c r="G321" s="9" t="s">
        <v>116</v>
      </c>
      <c r="H321" s="9" t="s">
        <v>46</v>
      </c>
      <c r="I321" s="9" t="s">
        <v>298</v>
      </c>
      <c r="J321" s="9">
        <v>11</v>
      </c>
      <c r="K321" s="10">
        <v>719500</v>
      </c>
      <c r="L321" s="10">
        <v>719500</v>
      </c>
      <c r="M321" s="10">
        <v>0</v>
      </c>
      <c r="N321" s="10">
        <v>0</v>
      </c>
      <c r="O321" s="10">
        <v>0</v>
      </c>
      <c r="P321" s="10">
        <v>0</v>
      </c>
      <c r="Q321" s="10">
        <v>0</v>
      </c>
      <c r="R321" s="10">
        <v>0</v>
      </c>
      <c r="S321" s="10">
        <v>719500</v>
      </c>
      <c r="T321" s="10">
        <v>719500</v>
      </c>
      <c r="U321" s="10">
        <v>719500</v>
      </c>
      <c r="V321" s="9">
        <v>100</v>
      </c>
      <c r="W321" s="9">
        <v>100</v>
      </c>
      <c r="X321" s="9">
        <v>0</v>
      </c>
      <c r="Y321" s="9">
        <v>0</v>
      </c>
      <c r="Z321" s="10">
        <v>719500</v>
      </c>
      <c r="AA321" s="9">
        <v>0</v>
      </c>
      <c r="AB321" s="9" t="s">
        <v>570</v>
      </c>
    </row>
    <row r="322" spans="1:28" x14ac:dyDescent="0.2">
      <c r="A322" s="21"/>
      <c r="B322" s="9" t="s">
        <v>49</v>
      </c>
      <c r="C322" s="9">
        <v>1312</v>
      </c>
      <c r="D322" s="9" t="s">
        <v>299</v>
      </c>
      <c r="E322" s="8">
        <v>33054</v>
      </c>
      <c r="F322" s="9" t="s">
        <v>300</v>
      </c>
      <c r="G322" s="9" t="s">
        <v>116</v>
      </c>
      <c r="H322" s="9" t="s">
        <v>46</v>
      </c>
      <c r="I322" s="9" t="s">
        <v>298</v>
      </c>
      <c r="J322" s="9">
        <v>11</v>
      </c>
      <c r="K322" s="10">
        <v>150000</v>
      </c>
      <c r="L322" s="10">
        <v>148125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150000</v>
      </c>
      <c r="T322" s="10">
        <v>148125</v>
      </c>
      <c r="U322" s="10">
        <v>148125</v>
      </c>
      <c r="V322" s="9">
        <v>98.75</v>
      </c>
      <c r="W322" s="9">
        <v>98.75</v>
      </c>
      <c r="X322" s="9">
        <v>0</v>
      </c>
      <c r="Y322" s="9">
        <v>0</v>
      </c>
      <c r="Z322" s="10">
        <v>148125</v>
      </c>
      <c r="AA322" s="9">
        <v>0</v>
      </c>
      <c r="AB322" s="9" t="s">
        <v>570</v>
      </c>
    </row>
    <row r="323" spans="1:28" x14ac:dyDescent="0.2">
      <c r="A323" s="21"/>
      <c r="B323" s="9" t="s">
        <v>49</v>
      </c>
      <c r="C323" s="9">
        <v>1312</v>
      </c>
      <c r="D323" s="9" t="s">
        <v>301</v>
      </c>
      <c r="E323" s="8">
        <v>33105</v>
      </c>
      <c r="F323" s="9" t="s">
        <v>302</v>
      </c>
      <c r="G323" s="9" t="s">
        <v>116</v>
      </c>
      <c r="H323" s="9" t="s">
        <v>46</v>
      </c>
      <c r="I323" s="9" t="s">
        <v>303</v>
      </c>
      <c r="J323" s="9">
        <v>15</v>
      </c>
      <c r="K323" s="10">
        <v>400000</v>
      </c>
      <c r="L323" s="10">
        <v>400000</v>
      </c>
      <c r="M323" s="10">
        <v>0</v>
      </c>
      <c r="N323" s="10">
        <v>0</v>
      </c>
      <c r="O323" s="10">
        <v>0</v>
      </c>
      <c r="P323" s="10">
        <v>0</v>
      </c>
      <c r="Q323" s="10">
        <v>0</v>
      </c>
      <c r="R323" s="10">
        <v>0</v>
      </c>
      <c r="S323" s="10">
        <v>400000</v>
      </c>
      <c r="T323" s="10">
        <v>400000</v>
      </c>
      <c r="U323" s="10">
        <v>400000</v>
      </c>
      <c r="V323" s="9">
        <v>100</v>
      </c>
      <c r="W323" s="9">
        <v>100</v>
      </c>
      <c r="X323" s="9">
        <v>0</v>
      </c>
      <c r="Y323" s="9">
        <v>0</v>
      </c>
      <c r="Z323" s="10">
        <v>400000</v>
      </c>
      <c r="AA323" s="9">
        <v>0</v>
      </c>
      <c r="AB323" s="9" t="s">
        <v>570</v>
      </c>
    </row>
    <row r="324" spans="1:28" x14ac:dyDescent="0.2">
      <c r="A324" s="21"/>
      <c r="B324" s="9" t="s">
        <v>49</v>
      </c>
      <c r="C324" s="9">
        <v>1312</v>
      </c>
      <c r="D324" s="9" t="s">
        <v>304</v>
      </c>
      <c r="E324" s="8">
        <v>33763</v>
      </c>
      <c r="F324" s="9" t="s">
        <v>305</v>
      </c>
      <c r="G324" s="9" t="s">
        <v>116</v>
      </c>
      <c r="H324" s="9" t="s">
        <v>46</v>
      </c>
      <c r="I324" s="9" t="s">
        <v>306</v>
      </c>
      <c r="J324" s="9">
        <v>13.5</v>
      </c>
      <c r="K324" s="10">
        <v>26250</v>
      </c>
      <c r="L324" s="10">
        <v>26250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26250</v>
      </c>
      <c r="T324" s="10">
        <v>26250</v>
      </c>
      <c r="U324" s="10">
        <v>26250</v>
      </c>
      <c r="V324" s="9">
        <v>100</v>
      </c>
      <c r="W324" s="9">
        <v>100</v>
      </c>
      <c r="X324" s="9">
        <v>0</v>
      </c>
      <c r="Y324" s="9">
        <v>0</v>
      </c>
      <c r="Z324" s="10">
        <v>26250</v>
      </c>
      <c r="AA324" s="9">
        <v>0</v>
      </c>
      <c r="AB324" s="9" t="s">
        <v>570</v>
      </c>
    </row>
    <row r="325" spans="1:28" x14ac:dyDescent="0.2">
      <c r="A325" s="21"/>
      <c r="B325" s="9" t="s">
        <v>43</v>
      </c>
      <c r="C325" s="9">
        <v>1312</v>
      </c>
      <c r="D325" s="9" t="s">
        <v>307</v>
      </c>
      <c r="E325" s="8">
        <v>33739</v>
      </c>
      <c r="G325" s="9" t="s">
        <v>176</v>
      </c>
      <c r="H325" s="9" t="s">
        <v>46</v>
      </c>
      <c r="I325" s="9" t="s">
        <v>306</v>
      </c>
      <c r="J325" s="9">
        <v>15</v>
      </c>
      <c r="K325" s="10">
        <v>754000</v>
      </c>
      <c r="L325" s="10">
        <v>747650</v>
      </c>
      <c r="M325" s="10">
        <v>0</v>
      </c>
      <c r="N325" s="10">
        <v>0</v>
      </c>
      <c r="O325" s="10">
        <v>0</v>
      </c>
      <c r="P325" s="10">
        <v>0</v>
      </c>
      <c r="Q325" s="10">
        <v>0</v>
      </c>
      <c r="R325" s="10">
        <v>0</v>
      </c>
      <c r="S325" s="10">
        <v>754000</v>
      </c>
      <c r="T325" s="10">
        <v>747650</v>
      </c>
      <c r="U325" s="10">
        <v>747650</v>
      </c>
      <c r="V325" s="9">
        <v>99.16</v>
      </c>
      <c r="W325" s="9">
        <v>99.16</v>
      </c>
      <c r="X325" s="9">
        <v>0</v>
      </c>
      <c r="Y325" s="9">
        <v>0</v>
      </c>
      <c r="Z325" s="10">
        <v>747650</v>
      </c>
      <c r="AA325" s="9">
        <v>0</v>
      </c>
      <c r="AB325" s="9" t="s">
        <v>570</v>
      </c>
    </row>
    <row r="326" spans="1:28" x14ac:dyDescent="0.2">
      <c r="A326" s="21"/>
      <c r="B326" s="9" t="s">
        <v>43</v>
      </c>
      <c r="C326" s="9">
        <v>1312</v>
      </c>
      <c r="D326" s="9" t="s">
        <v>308</v>
      </c>
      <c r="E326" s="8">
        <v>36341</v>
      </c>
      <c r="G326" s="9" t="s">
        <v>116</v>
      </c>
      <c r="H326" s="9" t="s">
        <v>46</v>
      </c>
      <c r="I326" s="9" t="s">
        <v>309</v>
      </c>
      <c r="J326" s="9">
        <v>10</v>
      </c>
      <c r="K326" s="10">
        <v>1388500</v>
      </c>
      <c r="L326" s="10">
        <v>1138500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1388500</v>
      </c>
      <c r="T326" s="10">
        <v>1138500</v>
      </c>
      <c r="U326" s="10">
        <v>1138500</v>
      </c>
      <c r="V326" s="9">
        <v>81.99</v>
      </c>
      <c r="W326" s="9">
        <v>82</v>
      </c>
      <c r="X326" s="9">
        <v>0</v>
      </c>
      <c r="Y326" s="9">
        <v>0</v>
      </c>
      <c r="Z326" s="10">
        <v>1138500</v>
      </c>
      <c r="AA326" s="9">
        <v>0</v>
      </c>
      <c r="AB326" s="9" t="s">
        <v>570</v>
      </c>
    </row>
    <row r="327" spans="1:28" x14ac:dyDescent="0.2">
      <c r="A327" s="21"/>
      <c r="B327" s="9" t="s">
        <v>49</v>
      </c>
      <c r="C327" s="9">
        <v>1312</v>
      </c>
      <c r="D327" s="9" t="s">
        <v>310</v>
      </c>
      <c r="E327" s="8">
        <v>37398</v>
      </c>
      <c r="F327" s="9" t="s">
        <v>311</v>
      </c>
      <c r="G327" s="9" t="s">
        <v>116</v>
      </c>
      <c r="H327" s="9" t="s">
        <v>46</v>
      </c>
      <c r="I327" s="9" t="s">
        <v>312</v>
      </c>
      <c r="J327" s="9">
        <v>8</v>
      </c>
      <c r="K327" s="10">
        <v>6000000</v>
      </c>
      <c r="L327" s="10">
        <v>6000000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6000000</v>
      </c>
      <c r="T327" s="10">
        <v>6000000</v>
      </c>
      <c r="U327" s="10">
        <v>6000000</v>
      </c>
      <c r="V327" s="9">
        <v>100</v>
      </c>
      <c r="W327" s="9">
        <v>100</v>
      </c>
      <c r="X327" s="9">
        <v>0</v>
      </c>
      <c r="Y327" s="9">
        <v>0</v>
      </c>
      <c r="Z327" s="10">
        <v>6000000</v>
      </c>
      <c r="AA327" s="9">
        <v>0</v>
      </c>
      <c r="AB327" s="9" t="s">
        <v>570</v>
      </c>
    </row>
    <row r="328" spans="1:28" x14ac:dyDescent="0.2">
      <c r="A328" s="21"/>
      <c r="B328" s="9" t="s">
        <v>49</v>
      </c>
      <c r="C328" s="9">
        <v>1312</v>
      </c>
      <c r="D328" s="9" t="s">
        <v>313</v>
      </c>
      <c r="E328" s="8">
        <v>35520</v>
      </c>
      <c r="F328" s="9" t="s">
        <v>314</v>
      </c>
      <c r="G328" s="9" t="s">
        <v>116</v>
      </c>
      <c r="H328" s="9" t="s">
        <v>46</v>
      </c>
      <c r="I328" s="9" t="s">
        <v>315</v>
      </c>
      <c r="J328" s="9">
        <v>15</v>
      </c>
      <c r="K328" s="10">
        <v>100000</v>
      </c>
      <c r="L328" s="10">
        <v>94001</v>
      </c>
      <c r="M328" s="10">
        <v>0</v>
      </c>
      <c r="N328" s="10">
        <v>0</v>
      </c>
      <c r="O328" s="10">
        <v>0</v>
      </c>
      <c r="P328" s="10">
        <v>0</v>
      </c>
      <c r="Q328" s="10">
        <v>0</v>
      </c>
      <c r="R328" s="10">
        <v>0</v>
      </c>
      <c r="S328" s="10">
        <v>100000</v>
      </c>
      <c r="T328" s="10">
        <v>94001</v>
      </c>
      <c r="U328" s="10">
        <v>94001</v>
      </c>
      <c r="V328" s="9">
        <v>94</v>
      </c>
      <c r="W328" s="9">
        <v>94</v>
      </c>
      <c r="X328" s="9">
        <v>0</v>
      </c>
      <c r="Y328" s="9">
        <v>0</v>
      </c>
      <c r="Z328" s="10">
        <v>94001</v>
      </c>
      <c r="AA328" s="9">
        <v>0</v>
      </c>
      <c r="AB328" s="9" t="s">
        <v>570</v>
      </c>
    </row>
    <row r="329" spans="1:28" x14ac:dyDescent="0.2">
      <c r="A329" s="21"/>
      <c r="B329" s="9" t="s">
        <v>49</v>
      </c>
      <c r="C329" s="9">
        <v>1312</v>
      </c>
      <c r="D329" s="9" t="s">
        <v>316</v>
      </c>
      <c r="E329" s="8">
        <v>25293</v>
      </c>
      <c r="F329" s="9" t="s">
        <v>317</v>
      </c>
      <c r="G329" s="9" t="s">
        <v>116</v>
      </c>
      <c r="H329" s="9" t="s">
        <v>46</v>
      </c>
      <c r="I329" s="9" t="s">
        <v>318</v>
      </c>
      <c r="J329" s="9">
        <v>6.5</v>
      </c>
      <c r="K329" s="10">
        <v>195000</v>
      </c>
      <c r="L329" s="10">
        <v>1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195000</v>
      </c>
      <c r="T329" s="10">
        <v>1</v>
      </c>
      <c r="U329" s="10">
        <v>1</v>
      </c>
      <c r="V329" s="9">
        <v>0</v>
      </c>
      <c r="W329" s="9">
        <v>0</v>
      </c>
      <c r="X329" s="9">
        <v>0</v>
      </c>
      <c r="Y329" s="9">
        <v>0</v>
      </c>
      <c r="Z329" s="10">
        <v>1</v>
      </c>
      <c r="AA329" s="9">
        <v>0</v>
      </c>
      <c r="AB329" s="9" t="s">
        <v>570</v>
      </c>
    </row>
    <row r="330" spans="1:28" x14ac:dyDescent="0.2">
      <c r="A330" s="21"/>
      <c r="B330" s="9" t="s">
        <v>49</v>
      </c>
      <c r="C330" s="9">
        <v>1312</v>
      </c>
      <c r="D330" s="9" t="s">
        <v>319</v>
      </c>
      <c r="E330" s="8">
        <v>35417</v>
      </c>
      <c r="F330" s="9" t="s">
        <v>320</v>
      </c>
      <c r="G330" s="9" t="s">
        <v>116</v>
      </c>
      <c r="H330" s="9" t="s">
        <v>46</v>
      </c>
      <c r="I330" s="9" t="s">
        <v>321</v>
      </c>
      <c r="J330" s="9">
        <v>15</v>
      </c>
      <c r="K330" s="10">
        <v>12865.74</v>
      </c>
      <c r="L330" s="10">
        <v>12865.74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12865.74</v>
      </c>
      <c r="T330" s="10">
        <v>12865.74</v>
      </c>
      <c r="U330" s="10">
        <v>12865.74</v>
      </c>
      <c r="V330" s="9">
        <v>100</v>
      </c>
      <c r="W330" s="9">
        <v>100</v>
      </c>
      <c r="X330" s="9">
        <v>0</v>
      </c>
      <c r="Y330" s="9">
        <v>0</v>
      </c>
      <c r="Z330" s="10">
        <v>12865.74</v>
      </c>
      <c r="AA330" s="9">
        <v>0</v>
      </c>
      <c r="AB330" s="9" t="s">
        <v>570</v>
      </c>
    </row>
    <row r="331" spans="1:28" x14ac:dyDescent="0.2">
      <c r="A331" s="21"/>
      <c r="B331" s="9" t="s">
        <v>49</v>
      </c>
      <c r="C331" s="9">
        <v>1312</v>
      </c>
      <c r="D331" s="9" t="s">
        <v>322</v>
      </c>
      <c r="E331" s="8">
        <v>33799</v>
      </c>
      <c r="F331" s="9" t="s">
        <v>323</v>
      </c>
      <c r="G331" s="9" t="s">
        <v>116</v>
      </c>
      <c r="H331" s="9" t="s">
        <v>46</v>
      </c>
      <c r="I331" s="9" t="s">
        <v>321</v>
      </c>
      <c r="J331" s="9">
        <v>15</v>
      </c>
      <c r="K331" s="10">
        <v>45038.34</v>
      </c>
      <c r="L331" s="10">
        <v>34651.24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45038.34</v>
      </c>
      <c r="T331" s="10">
        <v>34651.24</v>
      </c>
      <c r="U331" s="10">
        <v>34651.24</v>
      </c>
      <c r="V331" s="9">
        <v>76.94</v>
      </c>
      <c r="W331" s="9">
        <v>76.94</v>
      </c>
      <c r="X331" s="9">
        <v>0</v>
      </c>
      <c r="Y331" s="9">
        <v>0</v>
      </c>
      <c r="Z331" s="10">
        <v>34651.24</v>
      </c>
      <c r="AA331" s="9">
        <v>0</v>
      </c>
      <c r="AB331" s="9" t="s">
        <v>570</v>
      </c>
    </row>
    <row r="332" spans="1:28" x14ac:dyDescent="0.2">
      <c r="A332" s="21"/>
      <c r="B332" s="9" t="s">
        <v>49</v>
      </c>
      <c r="C332" s="9">
        <v>1312</v>
      </c>
      <c r="D332" s="9" t="s">
        <v>324</v>
      </c>
      <c r="E332" s="8">
        <v>42095</v>
      </c>
      <c r="F332" s="9" t="s">
        <v>325</v>
      </c>
      <c r="G332" s="9" t="s">
        <v>45</v>
      </c>
      <c r="H332" s="9" t="s">
        <v>46</v>
      </c>
      <c r="I332" s="9" t="s">
        <v>326</v>
      </c>
      <c r="J332" s="9">
        <v>0</v>
      </c>
      <c r="K332" s="10">
        <v>235400</v>
      </c>
      <c r="L332" s="10">
        <v>235400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235400</v>
      </c>
      <c r="T332" s="10">
        <v>235400</v>
      </c>
      <c r="U332" s="10">
        <v>235400</v>
      </c>
      <c r="V332" s="9">
        <v>100</v>
      </c>
      <c r="W332" s="9">
        <v>100</v>
      </c>
      <c r="X332" s="9">
        <v>0</v>
      </c>
      <c r="Y332" s="9">
        <v>0</v>
      </c>
      <c r="Z332" s="10">
        <v>235400</v>
      </c>
      <c r="AA332" s="9">
        <v>8.4700000000000006</v>
      </c>
      <c r="AB332" s="9" t="s">
        <v>570</v>
      </c>
    </row>
    <row r="333" spans="1:28" x14ac:dyDescent="0.2">
      <c r="A333" s="21"/>
      <c r="B333" s="9" t="s">
        <v>49</v>
      </c>
      <c r="C333" s="9">
        <v>1312</v>
      </c>
      <c r="D333" s="9" t="s">
        <v>327</v>
      </c>
      <c r="E333" s="8">
        <v>37511</v>
      </c>
      <c r="F333" s="9" t="s">
        <v>328</v>
      </c>
      <c r="G333" s="9" t="s">
        <v>116</v>
      </c>
      <c r="H333" s="9" t="s">
        <v>46</v>
      </c>
      <c r="I333" s="9" t="s">
        <v>329</v>
      </c>
      <c r="J333" s="9">
        <v>17</v>
      </c>
      <c r="K333" s="10">
        <v>5000000</v>
      </c>
      <c r="L333" s="10">
        <v>4947500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5000000</v>
      </c>
      <c r="T333" s="10">
        <v>4947500</v>
      </c>
      <c r="U333" s="10">
        <v>4947500</v>
      </c>
      <c r="V333" s="9">
        <v>98.95</v>
      </c>
      <c r="W333" s="9">
        <v>98.95</v>
      </c>
      <c r="X333" s="9">
        <v>0</v>
      </c>
      <c r="Y333" s="9">
        <v>0</v>
      </c>
      <c r="Z333" s="10">
        <v>4947500</v>
      </c>
      <c r="AA333" s="9">
        <v>0</v>
      </c>
      <c r="AB333" s="9" t="s">
        <v>570</v>
      </c>
    </row>
    <row r="334" spans="1:28" x14ac:dyDescent="0.2">
      <c r="A334" s="21"/>
      <c r="B334" s="9" t="s">
        <v>49</v>
      </c>
      <c r="C334" s="9">
        <v>1312</v>
      </c>
      <c r="D334" s="9" t="s">
        <v>330</v>
      </c>
      <c r="E334" s="8">
        <v>35704</v>
      </c>
      <c r="F334" s="9" t="s">
        <v>331</v>
      </c>
      <c r="G334" s="9" t="s">
        <v>116</v>
      </c>
      <c r="H334" s="9" t="s">
        <v>46</v>
      </c>
      <c r="I334" s="9" t="s">
        <v>332</v>
      </c>
      <c r="J334" s="9">
        <v>14</v>
      </c>
      <c r="K334" s="10">
        <v>44000</v>
      </c>
      <c r="L334" s="10">
        <v>44000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44000</v>
      </c>
      <c r="T334" s="10">
        <v>44000</v>
      </c>
      <c r="U334" s="10">
        <v>44000</v>
      </c>
      <c r="V334" s="9">
        <v>100</v>
      </c>
      <c r="W334" s="9">
        <v>100</v>
      </c>
      <c r="X334" s="9">
        <v>0</v>
      </c>
      <c r="Y334" s="9">
        <v>0</v>
      </c>
      <c r="Z334" s="10">
        <v>44000</v>
      </c>
      <c r="AA334" s="9">
        <v>0</v>
      </c>
      <c r="AB334" s="9" t="s">
        <v>570</v>
      </c>
    </row>
    <row r="335" spans="1:28" x14ac:dyDescent="0.2">
      <c r="A335" s="21"/>
      <c r="B335" s="9" t="s">
        <v>49</v>
      </c>
      <c r="C335" s="9">
        <v>1312</v>
      </c>
      <c r="D335" s="9" t="s">
        <v>333</v>
      </c>
      <c r="E335" s="8">
        <v>40633</v>
      </c>
      <c r="F335" s="9" t="s">
        <v>334</v>
      </c>
      <c r="G335" s="9" t="s">
        <v>116</v>
      </c>
      <c r="H335" s="9" t="s">
        <v>46</v>
      </c>
      <c r="I335" s="9" t="s">
        <v>335</v>
      </c>
      <c r="J335" s="9">
        <v>0</v>
      </c>
      <c r="K335" s="10">
        <v>281250</v>
      </c>
      <c r="L335" s="10">
        <v>278296.87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281250</v>
      </c>
      <c r="T335" s="10">
        <v>278296.87</v>
      </c>
      <c r="U335" s="10">
        <v>278296.87</v>
      </c>
      <c r="V335" s="9">
        <v>98.95</v>
      </c>
      <c r="W335" s="9">
        <v>98.95</v>
      </c>
      <c r="X335" s="9">
        <v>0</v>
      </c>
      <c r="Y335" s="9">
        <v>0</v>
      </c>
      <c r="Z335" s="10">
        <v>278296.87</v>
      </c>
      <c r="AA335" s="9">
        <v>0</v>
      </c>
      <c r="AB335" s="9" t="s">
        <v>570</v>
      </c>
    </row>
    <row r="336" spans="1:28" x14ac:dyDescent="0.2">
      <c r="A336" s="21"/>
      <c r="B336" s="9" t="s">
        <v>49</v>
      </c>
      <c r="C336" s="9">
        <v>1312</v>
      </c>
      <c r="D336" s="9" t="s">
        <v>336</v>
      </c>
      <c r="E336" s="8">
        <v>37446</v>
      </c>
      <c r="F336" s="9" t="s">
        <v>337</v>
      </c>
      <c r="G336" s="9" t="s">
        <v>116</v>
      </c>
      <c r="H336" s="9" t="s">
        <v>46</v>
      </c>
      <c r="I336" s="9" t="s">
        <v>338</v>
      </c>
      <c r="J336" s="9">
        <v>19</v>
      </c>
      <c r="K336" s="10">
        <v>5000000</v>
      </c>
      <c r="L336" s="10">
        <v>4947500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5000000</v>
      </c>
      <c r="T336" s="10">
        <v>4947500</v>
      </c>
      <c r="U336" s="10">
        <v>4947500</v>
      </c>
      <c r="V336" s="9">
        <v>98.95</v>
      </c>
      <c r="W336" s="9">
        <v>98.95</v>
      </c>
      <c r="X336" s="9">
        <v>0</v>
      </c>
      <c r="Y336" s="9">
        <v>0</v>
      </c>
      <c r="Z336" s="10">
        <v>4947500</v>
      </c>
      <c r="AA336" s="9">
        <v>0</v>
      </c>
      <c r="AB336" s="9" t="s">
        <v>570</v>
      </c>
    </row>
    <row r="337" spans="1:28" x14ac:dyDescent="0.2">
      <c r="A337" s="21"/>
      <c r="B337" s="9" t="s">
        <v>49</v>
      </c>
      <c r="C337" s="9">
        <v>1312</v>
      </c>
      <c r="D337" s="9" t="s">
        <v>339</v>
      </c>
      <c r="E337" s="8">
        <v>35292</v>
      </c>
      <c r="F337" s="9" t="s">
        <v>340</v>
      </c>
      <c r="G337" s="9" t="s">
        <v>116</v>
      </c>
      <c r="H337" s="9" t="s">
        <v>46</v>
      </c>
      <c r="I337" s="9" t="s">
        <v>341</v>
      </c>
      <c r="J337" s="9">
        <v>11.5</v>
      </c>
      <c r="K337" s="10">
        <v>500000</v>
      </c>
      <c r="L337" s="10">
        <v>411250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500000</v>
      </c>
      <c r="T337" s="10">
        <v>411250</v>
      </c>
      <c r="U337" s="10">
        <v>411250</v>
      </c>
      <c r="V337" s="9">
        <v>82.25</v>
      </c>
      <c r="W337" s="9">
        <v>82.25</v>
      </c>
      <c r="X337" s="9">
        <v>0</v>
      </c>
      <c r="Y337" s="9">
        <v>0</v>
      </c>
      <c r="Z337" s="10">
        <v>411250</v>
      </c>
      <c r="AA337" s="9">
        <v>0</v>
      </c>
      <c r="AB337" s="9" t="s">
        <v>570</v>
      </c>
    </row>
    <row r="338" spans="1:28" x14ac:dyDescent="0.2">
      <c r="A338" s="21"/>
      <c r="B338" s="9" t="s">
        <v>49</v>
      </c>
      <c r="C338" s="9">
        <v>1312</v>
      </c>
      <c r="D338" s="9" t="s">
        <v>460</v>
      </c>
      <c r="E338" s="8">
        <v>18354</v>
      </c>
      <c r="F338" s="9" t="s">
        <v>461</v>
      </c>
      <c r="G338" s="9" t="s">
        <v>116</v>
      </c>
      <c r="H338" s="9" t="s">
        <v>46</v>
      </c>
      <c r="I338" s="9" t="s">
        <v>462</v>
      </c>
      <c r="J338" s="9">
        <v>0.5</v>
      </c>
      <c r="K338" s="10">
        <v>870930</v>
      </c>
      <c r="L338" s="10">
        <v>870920</v>
      </c>
      <c r="M338" s="10">
        <v>0</v>
      </c>
      <c r="N338" s="10">
        <v>0</v>
      </c>
      <c r="O338" s="10">
        <v>0</v>
      </c>
      <c r="P338" s="10">
        <v>0</v>
      </c>
      <c r="Q338" s="10">
        <v>0</v>
      </c>
      <c r="R338" s="10">
        <v>0</v>
      </c>
      <c r="S338" s="10">
        <v>870930</v>
      </c>
      <c r="T338" s="10">
        <v>870920</v>
      </c>
      <c r="U338" s="10">
        <v>870920</v>
      </c>
      <c r="V338" s="9">
        <v>100</v>
      </c>
      <c r="W338" s="9">
        <v>100</v>
      </c>
      <c r="X338" s="9">
        <v>0</v>
      </c>
      <c r="Y338" s="9">
        <v>0</v>
      </c>
      <c r="Z338" s="10">
        <v>870920</v>
      </c>
      <c r="AA338" s="9">
        <v>8.6</v>
      </c>
      <c r="AB338" s="9" t="s">
        <v>570</v>
      </c>
    </row>
    <row r="339" spans="1:28" x14ac:dyDescent="0.2">
      <c r="S339" s="10">
        <f>SUM(S10:S338)</f>
        <v>24342145815.390003</v>
      </c>
      <c r="T339" s="10">
        <f>SUM(T10:T338)</f>
        <v>24298130742.920002</v>
      </c>
      <c r="U339" s="10">
        <f>SUM(U10:U338)</f>
        <v>24296997327.34</v>
      </c>
      <c r="Z339" s="10">
        <f>SUM(Z10:Z338)</f>
        <v>23721804982.079994</v>
      </c>
    </row>
  </sheetData>
  <autoFilter ref="A9:AB339"/>
  <phoneticPr fontId="1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T331"/>
  <sheetViews>
    <sheetView topLeftCell="G184" workbookViewId="0">
      <selection activeCell="T327" sqref="T327"/>
    </sheetView>
  </sheetViews>
  <sheetFormatPr defaultRowHeight="11.25" x14ac:dyDescent="0.2"/>
  <cols>
    <col min="1" max="3" width="9.140625" style="9"/>
    <col min="4" max="4" width="12.5703125" style="10" bestFit="1" customWidth="1"/>
    <col min="5" max="5" width="2.5703125" style="9" customWidth="1"/>
    <col min="6" max="6" width="12.5703125" style="9" bestFit="1" customWidth="1"/>
    <col min="7" max="7" width="3.85546875" style="9" customWidth="1"/>
    <col min="8" max="8" width="15.28515625" style="9" bestFit="1" customWidth="1"/>
    <col min="9" max="9" width="9.140625" style="9"/>
    <col min="10" max="10" width="12.5703125" style="9" bestFit="1" customWidth="1"/>
    <col min="11" max="11" width="3" style="9" customWidth="1"/>
    <col min="12" max="12" width="18" style="9" bestFit="1" customWidth="1"/>
    <col min="13" max="13" width="3" style="9" customWidth="1"/>
    <col min="14" max="15" width="9.140625" style="9"/>
    <col min="16" max="16" width="12.5703125" style="10" bestFit="1" customWidth="1"/>
    <col min="17" max="17" width="5" style="9" customWidth="1"/>
    <col min="18" max="18" width="12.5703125" style="9" bestFit="1" customWidth="1"/>
    <col min="19" max="19" width="9.140625" style="9"/>
    <col min="20" max="20" width="13" style="10" customWidth="1"/>
    <col min="21" max="16384" width="9.140625" style="9"/>
  </cols>
  <sheetData>
    <row r="1" spans="4:20" x14ac:dyDescent="0.2">
      <c r="D1" s="10" t="s">
        <v>863</v>
      </c>
      <c r="J1" s="9" t="s">
        <v>864</v>
      </c>
      <c r="P1" s="10" t="s">
        <v>865</v>
      </c>
    </row>
    <row r="2" spans="4:20" x14ac:dyDescent="0.2">
      <c r="D2" s="10" t="s">
        <v>860</v>
      </c>
      <c r="F2" s="9" t="s">
        <v>861</v>
      </c>
      <c r="H2" s="9" t="s">
        <v>862</v>
      </c>
      <c r="J2" s="10" t="s">
        <v>860</v>
      </c>
      <c r="L2" s="9" t="s">
        <v>861</v>
      </c>
      <c r="N2" s="9" t="s">
        <v>862</v>
      </c>
      <c r="P2" s="10" t="s">
        <v>860</v>
      </c>
      <c r="R2" s="9" t="s">
        <v>861</v>
      </c>
      <c r="T2" s="10" t="s">
        <v>862</v>
      </c>
    </row>
    <row r="3" spans="4:20" x14ac:dyDescent="0.2">
      <c r="D3" s="10">
        <v>2500</v>
      </c>
      <c r="F3" s="10">
        <v>2500</v>
      </c>
      <c r="H3" s="10">
        <f>D3-F3</f>
        <v>0</v>
      </c>
      <c r="J3" s="10">
        <v>1</v>
      </c>
      <c r="L3" s="10">
        <v>1</v>
      </c>
      <c r="N3" s="94">
        <f>J3-L3</f>
        <v>0</v>
      </c>
      <c r="P3" s="10">
        <v>1</v>
      </c>
      <c r="R3" s="10">
        <v>1</v>
      </c>
      <c r="T3" s="10">
        <f>P3-R3</f>
        <v>0</v>
      </c>
    </row>
    <row r="4" spans="4:20" x14ac:dyDescent="0.2">
      <c r="D4" s="10">
        <v>9600</v>
      </c>
      <c r="F4" s="10">
        <v>9600</v>
      </c>
      <c r="H4" s="10">
        <f t="shared" ref="H4:H67" si="0">D4-F4</f>
        <v>0</v>
      </c>
      <c r="J4" s="10">
        <v>1</v>
      </c>
      <c r="L4" s="10">
        <v>1</v>
      </c>
      <c r="N4" s="94">
        <f t="shared" ref="N4:N67" si="1">J4-L4</f>
        <v>0</v>
      </c>
      <c r="P4" s="10">
        <v>1</v>
      </c>
      <c r="R4" s="10">
        <v>1</v>
      </c>
      <c r="T4" s="10">
        <f t="shared" ref="T4:T67" si="2">P4-R4</f>
        <v>0</v>
      </c>
    </row>
    <row r="5" spans="4:20" x14ac:dyDescent="0.2">
      <c r="D5" s="10">
        <v>11895</v>
      </c>
      <c r="F5" s="10">
        <v>11895</v>
      </c>
      <c r="H5" s="10">
        <f t="shared" si="0"/>
        <v>0</v>
      </c>
      <c r="J5" s="10">
        <v>1</v>
      </c>
      <c r="L5" s="10">
        <v>1</v>
      </c>
      <c r="N5" s="94">
        <f t="shared" si="1"/>
        <v>0</v>
      </c>
      <c r="P5" s="10">
        <v>1</v>
      </c>
      <c r="R5" s="10">
        <v>1</v>
      </c>
      <c r="T5" s="10">
        <f t="shared" si="2"/>
        <v>0</v>
      </c>
    </row>
    <row r="6" spans="4:20" x14ac:dyDescent="0.2">
      <c r="D6" s="10">
        <v>12865.74</v>
      </c>
      <c r="F6" s="10">
        <v>12865.74</v>
      </c>
      <c r="H6" s="10">
        <f t="shared" si="0"/>
        <v>0</v>
      </c>
      <c r="J6" s="10">
        <v>1</v>
      </c>
      <c r="L6" s="10">
        <v>1</v>
      </c>
      <c r="N6" s="94">
        <f t="shared" si="1"/>
        <v>0</v>
      </c>
      <c r="P6" s="10">
        <v>1</v>
      </c>
      <c r="R6" s="10">
        <v>1</v>
      </c>
      <c r="T6" s="10">
        <f t="shared" si="2"/>
        <v>0</v>
      </c>
    </row>
    <row r="7" spans="4:20" x14ac:dyDescent="0.2">
      <c r="D7" s="10">
        <v>16500</v>
      </c>
      <c r="F7" s="10">
        <v>16500</v>
      </c>
      <c r="H7" s="10">
        <f t="shared" si="0"/>
        <v>0</v>
      </c>
      <c r="J7" s="10">
        <v>1</v>
      </c>
      <c r="L7" s="10">
        <v>1</v>
      </c>
      <c r="N7" s="94">
        <f t="shared" si="1"/>
        <v>0</v>
      </c>
      <c r="P7" s="10">
        <v>1</v>
      </c>
      <c r="R7" s="10">
        <v>1</v>
      </c>
      <c r="T7" s="10">
        <f t="shared" si="2"/>
        <v>0</v>
      </c>
    </row>
    <row r="8" spans="4:20" x14ac:dyDescent="0.2">
      <c r="D8" s="10">
        <v>26250</v>
      </c>
      <c r="F8" s="10">
        <v>26250</v>
      </c>
      <c r="H8" s="10">
        <f t="shared" si="0"/>
        <v>0</v>
      </c>
      <c r="J8" s="10">
        <v>1</v>
      </c>
      <c r="L8" s="10">
        <v>1</v>
      </c>
      <c r="N8" s="94">
        <f t="shared" si="1"/>
        <v>0</v>
      </c>
      <c r="P8" s="10">
        <v>1</v>
      </c>
      <c r="R8" s="10">
        <v>1</v>
      </c>
      <c r="T8" s="10">
        <f t="shared" si="2"/>
        <v>0</v>
      </c>
    </row>
    <row r="9" spans="4:20" x14ac:dyDescent="0.2">
      <c r="D9" s="10">
        <v>28500</v>
      </c>
      <c r="F9" s="10">
        <v>28500</v>
      </c>
      <c r="H9" s="10">
        <f t="shared" si="0"/>
        <v>0</v>
      </c>
      <c r="J9" s="10">
        <v>1</v>
      </c>
      <c r="L9" s="10">
        <v>1</v>
      </c>
      <c r="N9" s="94">
        <f t="shared" si="1"/>
        <v>0</v>
      </c>
      <c r="P9" s="10">
        <v>1</v>
      </c>
      <c r="R9" s="10">
        <v>1</v>
      </c>
      <c r="T9" s="10">
        <f t="shared" si="2"/>
        <v>0</v>
      </c>
    </row>
    <row r="10" spans="4:20" x14ac:dyDescent="0.2">
      <c r="D10" s="10">
        <v>44000</v>
      </c>
      <c r="F10" s="10">
        <v>44000</v>
      </c>
      <c r="H10" s="10">
        <f t="shared" si="0"/>
        <v>0</v>
      </c>
      <c r="J10" s="10">
        <v>1</v>
      </c>
      <c r="L10" s="10">
        <v>1</v>
      </c>
      <c r="N10" s="94">
        <f t="shared" si="1"/>
        <v>0</v>
      </c>
      <c r="P10" s="10">
        <v>1</v>
      </c>
      <c r="R10" s="10">
        <v>1</v>
      </c>
      <c r="T10" s="10">
        <f t="shared" si="2"/>
        <v>0</v>
      </c>
    </row>
    <row r="11" spans="4:20" x14ac:dyDescent="0.2">
      <c r="D11" s="10">
        <v>45038.34</v>
      </c>
      <c r="F11" s="10">
        <v>45038.34</v>
      </c>
      <c r="H11" s="10">
        <f t="shared" si="0"/>
        <v>0</v>
      </c>
      <c r="J11" s="10">
        <v>1</v>
      </c>
      <c r="L11" s="10">
        <v>1</v>
      </c>
      <c r="N11" s="94">
        <f t="shared" si="1"/>
        <v>0</v>
      </c>
      <c r="P11" s="10">
        <v>1</v>
      </c>
      <c r="R11" s="10">
        <v>1</v>
      </c>
      <c r="T11" s="10">
        <f t="shared" si="2"/>
        <v>0</v>
      </c>
    </row>
    <row r="12" spans="4:20" x14ac:dyDescent="0.2">
      <c r="D12" s="10">
        <v>73300</v>
      </c>
      <c r="F12" s="10">
        <v>73300</v>
      </c>
      <c r="H12" s="10">
        <f t="shared" si="0"/>
        <v>0</v>
      </c>
      <c r="J12" s="10">
        <v>1</v>
      </c>
      <c r="L12" s="10">
        <v>1</v>
      </c>
      <c r="N12" s="94">
        <f t="shared" si="1"/>
        <v>0</v>
      </c>
      <c r="P12" s="10">
        <v>1</v>
      </c>
      <c r="R12" s="10">
        <v>1</v>
      </c>
      <c r="T12" s="10">
        <f t="shared" si="2"/>
        <v>0</v>
      </c>
    </row>
    <row r="13" spans="4:20" x14ac:dyDescent="0.2">
      <c r="D13" s="10">
        <v>81000</v>
      </c>
      <c r="F13" s="10">
        <v>81000</v>
      </c>
      <c r="H13" s="10">
        <f t="shared" si="0"/>
        <v>0</v>
      </c>
      <c r="J13" s="10">
        <v>1</v>
      </c>
      <c r="L13" s="10">
        <v>1</v>
      </c>
      <c r="N13" s="94">
        <f t="shared" si="1"/>
        <v>0</v>
      </c>
      <c r="P13" s="10">
        <v>11895</v>
      </c>
      <c r="R13" s="10">
        <v>11895</v>
      </c>
      <c r="T13" s="10">
        <f t="shared" si="2"/>
        <v>0</v>
      </c>
    </row>
    <row r="14" spans="4:20" x14ac:dyDescent="0.2">
      <c r="D14" s="10">
        <v>90000</v>
      </c>
      <c r="F14" s="10">
        <v>90000</v>
      </c>
      <c r="H14" s="10">
        <f t="shared" si="0"/>
        <v>0</v>
      </c>
      <c r="J14" s="10">
        <v>1</v>
      </c>
      <c r="L14" s="10">
        <v>1</v>
      </c>
      <c r="N14" s="94">
        <f t="shared" si="1"/>
        <v>0</v>
      </c>
      <c r="P14" s="10">
        <v>12865.74</v>
      </c>
      <c r="R14" s="10">
        <v>12865.74</v>
      </c>
      <c r="T14" s="10">
        <f t="shared" si="2"/>
        <v>0</v>
      </c>
    </row>
    <row r="15" spans="4:20" x14ac:dyDescent="0.2">
      <c r="D15" s="10">
        <v>100000</v>
      </c>
      <c r="F15" s="10">
        <v>100000</v>
      </c>
      <c r="H15" s="10">
        <f t="shared" si="0"/>
        <v>0</v>
      </c>
      <c r="J15" s="10">
        <v>1</v>
      </c>
      <c r="L15" s="10">
        <v>1</v>
      </c>
      <c r="N15" s="94">
        <f t="shared" si="1"/>
        <v>0</v>
      </c>
      <c r="P15" s="10">
        <v>26250</v>
      </c>
      <c r="R15" s="10">
        <v>26250</v>
      </c>
      <c r="T15" s="10">
        <f t="shared" si="2"/>
        <v>0</v>
      </c>
    </row>
    <row r="16" spans="4:20" x14ac:dyDescent="0.2">
      <c r="D16" s="10">
        <v>100000</v>
      </c>
      <c r="F16" s="10">
        <v>100000</v>
      </c>
      <c r="H16" s="10">
        <f t="shared" si="0"/>
        <v>0</v>
      </c>
      <c r="J16" s="10">
        <v>11895</v>
      </c>
      <c r="L16" s="10">
        <v>11895</v>
      </c>
      <c r="N16" s="94">
        <f t="shared" si="1"/>
        <v>0</v>
      </c>
      <c r="P16" s="10">
        <v>28500</v>
      </c>
      <c r="R16" s="10">
        <v>28500</v>
      </c>
      <c r="T16" s="10">
        <f t="shared" si="2"/>
        <v>0</v>
      </c>
    </row>
    <row r="17" spans="4:20" x14ac:dyDescent="0.2">
      <c r="D17" s="10">
        <v>140000</v>
      </c>
      <c r="F17" s="10">
        <v>140000</v>
      </c>
      <c r="H17" s="10">
        <f t="shared" si="0"/>
        <v>0</v>
      </c>
      <c r="J17" s="10">
        <v>12865.74</v>
      </c>
      <c r="L17" s="10">
        <v>12865.74</v>
      </c>
      <c r="N17" s="94">
        <f t="shared" si="1"/>
        <v>0</v>
      </c>
      <c r="P17" s="10">
        <v>34651.24</v>
      </c>
      <c r="R17" s="10">
        <v>34651.24</v>
      </c>
      <c r="T17" s="10">
        <f t="shared" si="2"/>
        <v>0</v>
      </c>
    </row>
    <row r="18" spans="4:20" x14ac:dyDescent="0.2">
      <c r="D18" s="10">
        <v>150000</v>
      </c>
      <c r="F18" s="10">
        <v>150000</v>
      </c>
      <c r="H18" s="10">
        <f t="shared" si="0"/>
        <v>0</v>
      </c>
      <c r="J18" s="10">
        <v>26250</v>
      </c>
      <c r="L18" s="10">
        <v>26250</v>
      </c>
      <c r="N18" s="94">
        <f t="shared" si="1"/>
        <v>0</v>
      </c>
      <c r="P18" s="10">
        <v>44000</v>
      </c>
      <c r="R18" s="10">
        <v>44000</v>
      </c>
      <c r="T18" s="10">
        <f t="shared" si="2"/>
        <v>0</v>
      </c>
    </row>
    <row r="19" spans="4:20" x14ac:dyDescent="0.2">
      <c r="D19" s="10">
        <v>156596</v>
      </c>
      <c r="F19" s="10">
        <v>156596</v>
      </c>
      <c r="H19" s="10">
        <f t="shared" si="0"/>
        <v>0</v>
      </c>
      <c r="J19" s="10">
        <v>28500</v>
      </c>
      <c r="L19" s="10">
        <v>28500</v>
      </c>
      <c r="N19" s="94">
        <f t="shared" si="1"/>
        <v>0</v>
      </c>
      <c r="P19" s="10">
        <v>49028.45</v>
      </c>
      <c r="R19" s="10">
        <v>49028.45</v>
      </c>
      <c r="T19" s="10">
        <f t="shared" si="2"/>
        <v>0</v>
      </c>
    </row>
    <row r="20" spans="4:20" x14ac:dyDescent="0.2">
      <c r="D20" s="10">
        <v>187422</v>
      </c>
      <c r="F20" s="10">
        <v>187422</v>
      </c>
      <c r="H20" s="10">
        <f t="shared" si="0"/>
        <v>0</v>
      </c>
      <c r="J20" s="10">
        <v>34651.24</v>
      </c>
      <c r="L20" s="10">
        <v>34651.24</v>
      </c>
      <c r="N20" s="94">
        <f t="shared" si="1"/>
        <v>0</v>
      </c>
      <c r="P20" s="10">
        <v>81000</v>
      </c>
      <c r="R20" s="10">
        <v>81000</v>
      </c>
      <c r="T20" s="10">
        <f t="shared" si="2"/>
        <v>0</v>
      </c>
    </row>
    <row r="21" spans="4:20" x14ac:dyDescent="0.2">
      <c r="D21" s="10">
        <v>195000</v>
      </c>
      <c r="F21" s="10">
        <v>195000</v>
      </c>
      <c r="H21" s="10">
        <f t="shared" si="0"/>
        <v>0</v>
      </c>
      <c r="J21" s="10">
        <v>44000</v>
      </c>
      <c r="L21" s="10">
        <v>44000</v>
      </c>
      <c r="N21" s="94">
        <f t="shared" si="1"/>
        <v>0</v>
      </c>
      <c r="P21" s="10">
        <v>94001</v>
      </c>
      <c r="R21" s="10">
        <v>94001</v>
      </c>
      <c r="T21" s="10">
        <f t="shared" si="2"/>
        <v>0</v>
      </c>
    </row>
    <row r="22" spans="4:20" x14ac:dyDescent="0.2">
      <c r="D22" s="10">
        <v>200000</v>
      </c>
      <c r="F22" s="10">
        <v>200000</v>
      </c>
      <c r="H22" s="10">
        <f t="shared" si="0"/>
        <v>0</v>
      </c>
      <c r="J22" s="10">
        <v>49028.45</v>
      </c>
      <c r="L22" s="10">
        <v>49028.45</v>
      </c>
      <c r="N22" s="94">
        <f t="shared" si="1"/>
        <v>0</v>
      </c>
      <c r="P22" s="10">
        <v>140000</v>
      </c>
      <c r="R22" s="10">
        <v>140000</v>
      </c>
      <c r="T22" s="10">
        <f t="shared" si="2"/>
        <v>0</v>
      </c>
    </row>
    <row r="23" spans="4:20" x14ac:dyDescent="0.2">
      <c r="D23" s="10">
        <v>200000</v>
      </c>
      <c r="F23" s="10">
        <v>200000</v>
      </c>
      <c r="H23" s="10">
        <f t="shared" si="0"/>
        <v>0</v>
      </c>
      <c r="J23" s="10">
        <v>81000</v>
      </c>
      <c r="L23" s="10">
        <v>81000</v>
      </c>
      <c r="N23" s="94">
        <f t="shared" si="1"/>
        <v>0</v>
      </c>
      <c r="P23" s="10">
        <v>148125</v>
      </c>
      <c r="R23" s="10">
        <v>148125</v>
      </c>
      <c r="T23" s="10">
        <f t="shared" si="2"/>
        <v>0</v>
      </c>
    </row>
    <row r="24" spans="4:20" x14ac:dyDescent="0.2">
      <c r="D24" s="10">
        <v>200000</v>
      </c>
      <c r="F24" s="10">
        <v>200000</v>
      </c>
      <c r="H24" s="10">
        <f t="shared" si="0"/>
        <v>0</v>
      </c>
      <c r="J24" s="10">
        <v>94001</v>
      </c>
      <c r="L24" s="10">
        <v>94001</v>
      </c>
      <c r="N24" s="94">
        <f t="shared" si="1"/>
        <v>0</v>
      </c>
      <c r="P24" s="10">
        <v>156596</v>
      </c>
      <c r="R24" s="10">
        <v>156596</v>
      </c>
      <c r="T24" s="10">
        <f t="shared" si="2"/>
        <v>0</v>
      </c>
    </row>
    <row r="25" spans="4:20" x14ac:dyDescent="0.2">
      <c r="D25" s="10">
        <v>209531</v>
      </c>
      <c r="F25" s="10">
        <v>209531</v>
      </c>
      <c r="H25" s="10">
        <f t="shared" si="0"/>
        <v>0</v>
      </c>
      <c r="J25" s="10">
        <v>140000</v>
      </c>
      <c r="L25" s="10">
        <v>140000</v>
      </c>
      <c r="N25" s="94">
        <f t="shared" si="1"/>
        <v>0</v>
      </c>
      <c r="P25" s="10">
        <v>187422</v>
      </c>
      <c r="R25" s="10">
        <v>187422</v>
      </c>
      <c r="T25" s="10">
        <f t="shared" si="2"/>
        <v>0</v>
      </c>
    </row>
    <row r="26" spans="4:20" x14ac:dyDescent="0.2">
      <c r="D26" s="10">
        <v>235400</v>
      </c>
      <c r="F26" s="10">
        <v>235400</v>
      </c>
      <c r="H26" s="10">
        <f t="shared" si="0"/>
        <v>0</v>
      </c>
      <c r="J26" s="10">
        <v>148125</v>
      </c>
      <c r="L26" s="10">
        <v>148125</v>
      </c>
      <c r="N26" s="94">
        <f t="shared" si="1"/>
        <v>0</v>
      </c>
      <c r="P26" s="10">
        <v>195000</v>
      </c>
      <c r="R26" s="10">
        <v>195000</v>
      </c>
      <c r="T26" s="10">
        <f t="shared" si="2"/>
        <v>0</v>
      </c>
    </row>
    <row r="27" spans="4:20" x14ac:dyDescent="0.2">
      <c r="D27" s="10">
        <v>240000</v>
      </c>
      <c r="F27" s="10">
        <v>240000</v>
      </c>
      <c r="H27" s="10">
        <f t="shared" si="0"/>
        <v>0</v>
      </c>
      <c r="J27" s="10">
        <v>156596</v>
      </c>
      <c r="L27" s="10">
        <v>156596</v>
      </c>
      <c r="N27" s="94">
        <f t="shared" si="1"/>
        <v>0</v>
      </c>
      <c r="P27" s="10">
        <v>200000</v>
      </c>
      <c r="R27" s="10">
        <v>200000</v>
      </c>
      <c r="T27" s="10">
        <f t="shared" si="2"/>
        <v>0</v>
      </c>
    </row>
    <row r="28" spans="4:20" x14ac:dyDescent="0.2">
      <c r="D28" s="10">
        <v>258000</v>
      </c>
      <c r="F28" s="10">
        <v>258000</v>
      </c>
      <c r="H28" s="10">
        <f t="shared" si="0"/>
        <v>0</v>
      </c>
      <c r="J28" s="10">
        <v>187422</v>
      </c>
      <c r="L28" s="10">
        <v>187422</v>
      </c>
      <c r="N28" s="94">
        <f t="shared" si="1"/>
        <v>0</v>
      </c>
      <c r="P28" s="10">
        <v>201149.76</v>
      </c>
      <c r="R28" s="10">
        <v>201149.76</v>
      </c>
      <c r="T28" s="10">
        <f t="shared" si="2"/>
        <v>0</v>
      </c>
    </row>
    <row r="29" spans="4:20" x14ac:dyDescent="0.2">
      <c r="D29" s="10">
        <v>281250</v>
      </c>
      <c r="F29" s="10">
        <v>281250</v>
      </c>
      <c r="H29" s="10">
        <f t="shared" si="0"/>
        <v>0</v>
      </c>
      <c r="J29" s="10">
        <v>195000</v>
      </c>
      <c r="L29" s="10">
        <v>195000</v>
      </c>
      <c r="N29" s="94">
        <f t="shared" si="1"/>
        <v>0</v>
      </c>
      <c r="P29" s="10">
        <v>235400</v>
      </c>
      <c r="R29" s="10">
        <v>235400</v>
      </c>
      <c r="T29" s="10">
        <f t="shared" si="2"/>
        <v>0</v>
      </c>
    </row>
    <row r="30" spans="4:20" x14ac:dyDescent="0.2">
      <c r="D30" s="10">
        <v>281250</v>
      </c>
      <c r="F30" s="10">
        <v>281250</v>
      </c>
      <c r="H30" s="10">
        <f t="shared" si="0"/>
        <v>0</v>
      </c>
      <c r="J30" s="10">
        <v>200000</v>
      </c>
      <c r="L30" s="10">
        <v>200000</v>
      </c>
      <c r="N30" s="94">
        <f t="shared" si="1"/>
        <v>0</v>
      </c>
      <c r="P30" s="10">
        <v>240000</v>
      </c>
      <c r="R30" s="10">
        <v>240000</v>
      </c>
      <c r="T30" s="10">
        <f t="shared" si="2"/>
        <v>0</v>
      </c>
    </row>
    <row r="31" spans="4:20" x14ac:dyDescent="0.2">
      <c r="D31" s="10">
        <v>299506</v>
      </c>
      <c r="F31" s="10">
        <v>299506</v>
      </c>
      <c r="H31" s="10">
        <f t="shared" si="0"/>
        <v>0</v>
      </c>
      <c r="J31" s="10">
        <v>201149.76</v>
      </c>
      <c r="L31" s="10">
        <v>201149.76</v>
      </c>
      <c r="N31" s="94">
        <f t="shared" si="1"/>
        <v>0</v>
      </c>
      <c r="P31" s="10">
        <v>278234.33</v>
      </c>
      <c r="R31" s="10">
        <v>278234.33</v>
      </c>
      <c r="T31" s="10">
        <f t="shared" si="2"/>
        <v>0</v>
      </c>
    </row>
    <row r="32" spans="4:20" x14ac:dyDescent="0.2">
      <c r="D32" s="10">
        <v>300000</v>
      </c>
      <c r="F32" s="10">
        <v>300000</v>
      </c>
      <c r="H32" s="10">
        <f t="shared" si="0"/>
        <v>0</v>
      </c>
      <c r="J32" s="10">
        <v>235400</v>
      </c>
      <c r="L32" s="10">
        <v>235400</v>
      </c>
      <c r="N32" s="94">
        <f t="shared" si="1"/>
        <v>0</v>
      </c>
      <c r="P32" s="10">
        <v>278296.87</v>
      </c>
      <c r="R32" s="10">
        <v>278296.87</v>
      </c>
      <c r="T32" s="10">
        <f t="shared" si="2"/>
        <v>0</v>
      </c>
    </row>
    <row r="33" spans="4:20" x14ac:dyDescent="0.2">
      <c r="D33" s="10">
        <v>300000</v>
      </c>
      <c r="F33" s="10">
        <v>300000</v>
      </c>
      <c r="H33" s="10">
        <f t="shared" si="0"/>
        <v>0</v>
      </c>
      <c r="J33" s="10">
        <v>240000</v>
      </c>
      <c r="L33" s="10">
        <v>240000</v>
      </c>
      <c r="N33" s="94">
        <f t="shared" si="1"/>
        <v>0</v>
      </c>
      <c r="P33" s="9"/>
      <c r="R33" s="10">
        <v>281250</v>
      </c>
      <c r="T33" s="10">
        <f t="shared" si="2"/>
        <v>-281250</v>
      </c>
    </row>
    <row r="34" spans="4:20" x14ac:dyDescent="0.2">
      <c r="D34" s="10">
        <v>300000</v>
      </c>
      <c r="F34" s="10">
        <v>300000</v>
      </c>
      <c r="H34" s="10">
        <f t="shared" si="0"/>
        <v>0</v>
      </c>
      <c r="J34" s="10">
        <v>278234.33</v>
      </c>
      <c r="L34" s="10">
        <v>278234.33</v>
      </c>
      <c r="N34" s="94">
        <f t="shared" si="1"/>
        <v>0</v>
      </c>
      <c r="P34" s="10">
        <v>292500</v>
      </c>
      <c r="R34" s="10">
        <v>292500</v>
      </c>
      <c r="T34" s="10">
        <f t="shared" si="2"/>
        <v>0</v>
      </c>
    </row>
    <row r="35" spans="4:20" x14ac:dyDescent="0.2">
      <c r="D35" s="10">
        <v>300000</v>
      </c>
      <c r="F35" s="10">
        <v>300000</v>
      </c>
      <c r="H35" s="10">
        <f t="shared" si="0"/>
        <v>0</v>
      </c>
      <c r="J35" s="10">
        <v>278296.87</v>
      </c>
      <c r="L35" s="10">
        <v>278296.87</v>
      </c>
      <c r="N35" s="94">
        <f t="shared" si="1"/>
        <v>0</v>
      </c>
      <c r="P35" s="10">
        <v>292500</v>
      </c>
      <c r="R35" s="10">
        <v>292500</v>
      </c>
      <c r="T35" s="10">
        <f t="shared" si="2"/>
        <v>0</v>
      </c>
    </row>
    <row r="36" spans="4:20" x14ac:dyDescent="0.2">
      <c r="D36" s="10">
        <v>312825</v>
      </c>
      <c r="F36" s="10">
        <v>312825</v>
      </c>
      <c r="H36" s="10">
        <f t="shared" si="0"/>
        <v>0</v>
      </c>
      <c r="J36" s="10">
        <v>281250</v>
      </c>
      <c r="L36" s="10">
        <v>281250</v>
      </c>
      <c r="N36" s="94">
        <f t="shared" si="1"/>
        <v>0</v>
      </c>
      <c r="P36" s="10">
        <v>299506</v>
      </c>
      <c r="R36" s="10">
        <v>299506</v>
      </c>
      <c r="T36" s="10">
        <f t="shared" si="2"/>
        <v>0</v>
      </c>
    </row>
    <row r="37" spans="4:20" x14ac:dyDescent="0.2">
      <c r="D37" s="10">
        <v>317421</v>
      </c>
      <c r="F37" s="10">
        <v>317421</v>
      </c>
      <c r="H37" s="10">
        <f t="shared" si="0"/>
        <v>0</v>
      </c>
      <c r="J37" s="10">
        <v>292500</v>
      </c>
      <c r="L37" s="10">
        <v>292500</v>
      </c>
      <c r="N37" s="94">
        <f t="shared" si="1"/>
        <v>0</v>
      </c>
      <c r="P37" s="10">
        <v>300000</v>
      </c>
      <c r="R37" s="10">
        <v>300000</v>
      </c>
      <c r="T37" s="10">
        <f t="shared" si="2"/>
        <v>0</v>
      </c>
    </row>
    <row r="38" spans="4:20" x14ac:dyDescent="0.2">
      <c r="D38" s="10">
        <v>320000</v>
      </c>
      <c r="F38" s="10">
        <v>320000</v>
      </c>
      <c r="H38" s="10">
        <f t="shared" si="0"/>
        <v>0</v>
      </c>
      <c r="J38" s="10">
        <v>292500</v>
      </c>
      <c r="L38" s="10">
        <v>292500</v>
      </c>
      <c r="N38" s="94">
        <f t="shared" si="1"/>
        <v>0</v>
      </c>
      <c r="P38" s="10">
        <v>312825</v>
      </c>
      <c r="R38" s="10">
        <v>312825</v>
      </c>
      <c r="T38" s="10">
        <f t="shared" si="2"/>
        <v>0</v>
      </c>
    </row>
    <row r="39" spans="4:20" x14ac:dyDescent="0.2">
      <c r="D39" s="10">
        <v>356700</v>
      </c>
      <c r="F39" s="10">
        <v>356700</v>
      </c>
      <c r="H39" s="10">
        <f t="shared" si="0"/>
        <v>0</v>
      </c>
      <c r="J39" s="10">
        <v>299506</v>
      </c>
      <c r="L39" s="10">
        <v>299506</v>
      </c>
      <c r="N39" s="94">
        <f t="shared" si="1"/>
        <v>0</v>
      </c>
      <c r="P39" s="10">
        <v>317421</v>
      </c>
      <c r="R39" s="10">
        <v>317421</v>
      </c>
      <c r="T39" s="10">
        <f t="shared" si="2"/>
        <v>0</v>
      </c>
    </row>
    <row r="40" spans="4:20" x14ac:dyDescent="0.2">
      <c r="D40" s="10">
        <v>361350</v>
      </c>
      <c r="F40" s="10">
        <v>361350</v>
      </c>
      <c r="H40" s="10">
        <f t="shared" si="0"/>
        <v>0</v>
      </c>
      <c r="J40" s="10">
        <v>300000</v>
      </c>
      <c r="L40" s="10">
        <v>300000</v>
      </c>
      <c r="N40" s="94">
        <f t="shared" si="1"/>
        <v>0</v>
      </c>
      <c r="P40" s="10">
        <v>320000</v>
      </c>
      <c r="R40" s="10">
        <v>320000</v>
      </c>
      <c r="T40" s="10">
        <f t="shared" si="2"/>
        <v>0</v>
      </c>
    </row>
    <row r="41" spans="4:20" x14ac:dyDescent="0.2">
      <c r="D41" s="10">
        <v>380000</v>
      </c>
      <c r="F41" s="10">
        <v>380000</v>
      </c>
      <c r="H41" s="10">
        <f t="shared" si="0"/>
        <v>0</v>
      </c>
      <c r="J41" s="10">
        <v>312825</v>
      </c>
      <c r="L41" s="10">
        <v>312825</v>
      </c>
      <c r="N41" s="94">
        <f t="shared" si="1"/>
        <v>0</v>
      </c>
      <c r="P41" s="10">
        <v>356700</v>
      </c>
      <c r="R41" s="10">
        <v>356700</v>
      </c>
      <c r="T41" s="10">
        <f t="shared" si="2"/>
        <v>0</v>
      </c>
    </row>
    <row r="42" spans="4:20" x14ac:dyDescent="0.2">
      <c r="D42" s="10">
        <v>400000</v>
      </c>
      <c r="F42" s="10">
        <v>400000</v>
      </c>
      <c r="H42" s="10">
        <f t="shared" si="0"/>
        <v>0</v>
      </c>
      <c r="J42" s="10">
        <v>317421</v>
      </c>
      <c r="L42" s="10">
        <v>317421</v>
      </c>
      <c r="N42" s="94">
        <f t="shared" si="1"/>
        <v>0</v>
      </c>
      <c r="P42" s="10">
        <v>375000</v>
      </c>
      <c r="T42" s="10">
        <f t="shared" si="2"/>
        <v>375000</v>
      </c>
    </row>
    <row r="43" spans="4:20" x14ac:dyDescent="0.2">
      <c r="D43" s="10">
        <v>400000</v>
      </c>
      <c r="F43" s="10">
        <v>400000</v>
      </c>
      <c r="H43" s="10">
        <f t="shared" si="0"/>
        <v>0</v>
      </c>
      <c r="J43" s="10">
        <v>320000</v>
      </c>
      <c r="L43" s="10">
        <v>320000</v>
      </c>
      <c r="N43" s="94">
        <f t="shared" si="1"/>
        <v>0</v>
      </c>
      <c r="P43" s="10">
        <v>380000</v>
      </c>
      <c r="R43" s="10">
        <v>380000</v>
      </c>
      <c r="T43" s="10">
        <f t="shared" si="2"/>
        <v>0</v>
      </c>
    </row>
    <row r="44" spans="4:20" x14ac:dyDescent="0.2">
      <c r="D44" s="10">
        <v>475000</v>
      </c>
      <c r="F44" s="10">
        <v>475000</v>
      </c>
      <c r="H44" s="10">
        <f t="shared" si="0"/>
        <v>0</v>
      </c>
      <c r="J44" s="10">
        <v>356700</v>
      </c>
      <c r="L44" s="10">
        <v>356700</v>
      </c>
      <c r="N44" s="94">
        <f t="shared" si="1"/>
        <v>0</v>
      </c>
      <c r="P44" s="10">
        <v>400000</v>
      </c>
      <c r="R44" s="10">
        <v>400000</v>
      </c>
      <c r="T44" s="10">
        <f t="shared" si="2"/>
        <v>0</v>
      </c>
    </row>
    <row r="45" spans="4:20" x14ac:dyDescent="0.2">
      <c r="D45" s="10">
        <v>480000</v>
      </c>
      <c r="F45" s="10">
        <v>480000</v>
      </c>
      <c r="H45" s="10">
        <f t="shared" si="0"/>
        <v>0</v>
      </c>
      <c r="J45" s="10">
        <v>380000</v>
      </c>
      <c r="L45" s="10">
        <v>380000</v>
      </c>
      <c r="N45" s="94">
        <f t="shared" si="1"/>
        <v>0</v>
      </c>
      <c r="P45" s="10">
        <v>400000</v>
      </c>
      <c r="R45" s="10">
        <v>400000</v>
      </c>
      <c r="T45" s="10">
        <f t="shared" si="2"/>
        <v>0</v>
      </c>
    </row>
    <row r="46" spans="4:20" x14ac:dyDescent="0.2">
      <c r="D46" s="10">
        <v>500000</v>
      </c>
      <c r="F46" s="10">
        <v>500000</v>
      </c>
      <c r="H46" s="10">
        <f t="shared" si="0"/>
        <v>0</v>
      </c>
      <c r="J46" s="10">
        <v>400000</v>
      </c>
      <c r="L46" s="10">
        <v>400000</v>
      </c>
      <c r="N46" s="94">
        <f t="shared" si="1"/>
        <v>0</v>
      </c>
      <c r="P46" s="10">
        <v>411250</v>
      </c>
      <c r="R46" s="10">
        <v>411250</v>
      </c>
      <c r="T46" s="10">
        <f t="shared" si="2"/>
        <v>0</v>
      </c>
    </row>
    <row r="47" spans="4:20" x14ac:dyDescent="0.2">
      <c r="D47" s="10">
        <v>500000</v>
      </c>
      <c r="F47" s="10">
        <v>500000</v>
      </c>
      <c r="H47" s="10">
        <f t="shared" si="0"/>
        <v>0</v>
      </c>
      <c r="J47" s="10">
        <v>400000</v>
      </c>
      <c r="L47" s="10">
        <v>400000</v>
      </c>
      <c r="N47" s="94">
        <f t="shared" si="1"/>
        <v>0</v>
      </c>
      <c r="P47" s="10">
        <v>474114</v>
      </c>
      <c r="R47" s="10">
        <v>474114</v>
      </c>
      <c r="T47" s="10">
        <f t="shared" si="2"/>
        <v>0</v>
      </c>
    </row>
    <row r="48" spans="4:20" x14ac:dyDescent="0.2">
      <c r="D48" s="10">
        <v>500000</v>
      </c>
      <c r="F48" s="10">
        <v>500000</v>
      </c>
      <c r="H48" s="10">
        <f t="shared" si="0"/>
        <v>0</v>
      </c>
      <c r="J48" s="10">
        <v>411250</v>
      </c>
      <c r="L48" s="10">
        <v>411250</v>
      </c>
      <c r="N48" s="94">
        <f t="shared" si="1"/>
        <v>0</v>
      </c>
      <c r="P48" s="10">
        <v>475000</v>
      </c>
      <c r="R48" s="10">
        <v>475000</v>
      </c>
      <c r="T48" s="10">
        <f t="shared" si="2"/>
        <v>0</v>
      </c>
    </row>
    <row r="49" spans="4:20" x14ac:dyDescent="0.2">
      <c r="D49" s="10">
        <v>500000</v>
      </c>
      <c r="H49" s="10">
        <f t="shared" si="0"/>
        <v>500000</v>
      </c>
      <c r="J49" s="10">
        <v>474114</v>
      </c>
      <c r="L49" s="10">
        <v>474114</v>
      </c>
      <c r="N49" s="94">
        <f t="shared" si="1"/>
        <v>0</v>
      </c>
      <c r="P49" s="10">
        <v>497800</v>
      </c>
      <c r="R49" s="10">
        <v>497800</v>
      </c>
      <c r="T49" s="10">
        <f t="shared" si="2"/>
        <v>0</v>
      </c>
    </row>
    <row r="50" spans="4:20" x14ac:dyDescent="0.2">
      <c r="D50" s="10">
        <v>548777</v>
      </c>
      <c r="F50" s="10">
        <v>548777</v>
      </c>
      <c r="H50" s="10">
        <f t="shared" si="0"/>
        <v>0</v>
      </c>
      <c r="J50" s="10">
        <v>475000</v>
      </c>
      <c r="L50" s="10">
        <v>475000</v>
      </c>
      <c r="N50" s="94">
        <f t="shared" si="1"/>
        <v>0</v>
      </c>
      <c r="P50" s="10">
        <v>500000</v>
      </c>
      <c r="R50" s="10">
        <v>500000</v>
      </c>
      <c r="T50" s="10">
        <f t="shared" si="2"/>
        <v>0</v>
      </c>
    </row>
    <row r="51" spans="4:20" x14ac:dyDescent="0.2">
      <c r="D51" s="10">
        <v>598200</v>
      </c>
      <c r="F51" s="10">
        <v>598200</v>
      </c>
      <c r="H51" s="10">
        <f t="shared" si="0"/>
        <v>0</v>
      </c>
      <c r="J51" s="10">
        <v>497800</v>
      </c>
      <c r="L51" s="10">
        <v>497800</v>
      </c>
      <c r="N51" s="94">
        <f t="shared" si="1"/>
        <v>0</v>
      </c>
      <c r="P51" s="144">
        <v>500000</v>
      </c>
      <c r="T51" s="10">
        <f t="shared" si="2"/>
        <v>500000</v>
      </c>
    </row>
    <row r="52" spans="4:20" x14ac:dyDescent="0.2">
      <c r="D52" s="10">
        <v>600000</v>
      </c>
      <c r="F52" s="10">
        <v>600000</v>
      </c>
      <c r="H52" s="10">
        <f t="shared" si="0"/>
        <v>0</v>
      </c>
      <c r="J52" s="10">
        <v>500000</v>
      </c>
      <c r="L52" s="10">
        <v>500000</v>
      </c>
      <c r="N52" s="94">
        <f t="shared" si="1"/>
        <v>0</v>
      </c>
      <c r="P52" s="10">
        <v>526845</v>
      </c>
      <c r="R52" s="10">
        <v>526845</v>
      </c>
      <c r="T52" s="10">
        <f t="shared" si="2"/>
        <v>0</v>
      </c>
    </row>
    <row r="53" spans="4:20" x14ac:dyDescent="0.2">
      <c r="D53" s="10">
        <v>600000</v>
      </c>
      <c r="F53" s="10">
        <v>600000</v>
      </c>
      <c r="H53" s="10">
        <f t="shared" si="0"/>
        <v>0</v>
      </c>
      <c r="J53" s="10">
        <v>500000</v>
      </c>
      <c r="L53" s="10">
        <v>500000</v>
      </c>
      <c r="N53" s="94">
        <f t="shared" si="1"/>
        <v>0</v>
      </c>
      <c r="P53" s="10">
        <v>573750</v>
      </c>
      <c r="R53" s="10">
        <v>573750</v>
      </c>
      <c r="T53" s="10">
        <f t="shared" si="2"/>
        <v>0</v>
      </c>
    </row>
    <row r="54" spans="4:20" x14ac:dyDescent="0.2">
      <c r="D54" s="10">
        <v>675000</v>
      </c>
      <c r="F54" s="10">
        <v>675000</v>
      </c>
      <c r="H54" s="10">
        <f t="shared" si="0"/>
        <v>0</v>
      </c>
      <c r="J54" s="10">
        <v>526845</v>
      </c>
      <c r="L54" s="10">
        <v>526845</v>
      </c>
      <c r="N54" s="94">
        <f t="shared" si="1"/>
        <v>0</v>
      </c>
      <c r="P54" s="10">
        <v>582000</v>
      </c>
      <c r="R54" s="10">
        <v>582000</v>
      </c>
      <c r="T54" s="10">
        <f t="shared" si="2"/>
        <v>0</v>
      </c>
    </row>
    <row r="55" spans="4:20" x14ac:dyDescent="0.2">
      <c r="D55" s="10">
        <v>680000</v>
      </c>
      <c r="H55" s="10">
        <f t="shared" si="0"/>
        <v>680000</v>
      </c>
      <c r="J55" s="10">
        <v>573750</v>
      </c>
      <c r="L55" s="10">
        <v>573750</v>
      </c>
      <c r="N55" s="94">
        <f t="shared" si="1"/>
        <v>0</v>
      </c>
      <c r="P55" s="10">
        <v>585000</v>
      </c>
      <c r="R55" s="10">
        <v>585000</v>
      </c>
      <c r="T55" s="10">
        <f t="shared" si="2"/>
        <v>0</v>
      </c>
    </row>
    <row r="56" spans="4:20" x14ac:dyDescent="0.2">
      <c r="D56" s="10">
        <v>719500</v>
      </c>
      <c r="F56" s="10">
        <v>719500</v>
      </c>
      <c r="H56" s="10">
        <f t="shared" si="0"/>
        <v>0</v>
      </c>
      <c r="J56" s="10">
        <v>582000</v>
      </c>
      <c r="L56" s="10">
        <v>582000</v>
      </c>
      <c r="N56" s="94">
        <f t="shared" si="1"/>
        <v>0</v>
      </c>
      <c r="P56" s="10">
        <v>598200</v>
      </c>
      <c r="R56" s="10">
        <v>598200</v>
      </c>
      <c r="T56" s="10">
        <f t="shared" si="2"/>
        <v>0</v>
      </c>
    </row>
    <row r="57" spans="4:20" x14ac:dyDescent="0.2">
      <c r="D57" s="10">
        <v>750000</v>
      </c>
      <c r="F57" s="10">
        <v>750000</v>
      </c>
      <c r="H57" s="10">
        <f t="shared" si="0"/>
        <v>0</v>
      </c>
      <c r="J57" s="10">
        <v>585000</v>
      </c>
      <c r="L57" s="10">
        <v>585000</v>
      </c>
      <c r="N57" s="94">
        <f t="shared" si="1"/>
        <v>0</v>
      </c>
      <c r="P57" s="144">
        <v>680000</v>
      </c>
      <c r="T57" s="10">
        <f t="shared" si="2"/>
        <v>680000</v>
      </c>
    </row>
    <row r="58" spans="4:20" x14ac:dyDescent="0.2">
      <c r="D58" s="10">
        <v>754000</v>
      </c>
      <c r="F58" s="10">
        <v>754000</v>
      </c>
      <c r="H58" s="10">
        <f t="shared" si="0"/>
        <v>0</v>
      </c>
      <c r="J58" s="10">
        <v>598200</v>
      </c>
      <c r="L58" s="10">
        <v>598200</v>
      </c>
      <c r="N58" s="94">
        <f t="shared" si="1"/>
        <v>0</v>
      </c>
      <c r="P58" s="10">
        <v>719500</v>
      </c>
      <c r="R58" s="10">
        <v>719500</v>
      </c>
      <c r="T58" s="10">
        <f t="shared" si="2"/>
        <v>0</v>
      </c>
    </row>
    <row r="59" spans="4:20" x14ac:dyDescent="0.2">
      <c r="D59" s="10">
        <v>775212</v>
      </c>
      <c r="F59" s="10">
        <v>775212</v>
      </c>
      <c r="H59" s="10">
        <f t="shared" si="0"/>
        <v>0</v>
      </c>
      <c r="J59" s="10">
        <v>680000</v>
      </c>
      <c r="L59" s="10">
        <v>680000</v>
      </c>
      <c r="N59" s="94">
        <f t="shared" si="1"/>
        <v>0</v>
      </c>
      <c r="P59" s="10">
        <v>731250</v>
      </c>
      <c r="R59" s="10">
        <v>731250</v>
      </c>
      <c r="T59" s="10">
        <f t="shared" si="2"/>
        <v>0</v>
      </c>
    </row>
    <row r="60" spans="4:20" x14ac:dyDescent="0.2">
      <c r="D60" s="10">
        <v>870930</v>
      </c>
      <c r="F60" s="10">
        <v>870930</v>
      </c>
      <c r="H60" s="10">
        <f t="shared" si="0"/>
        <v>0</v>
      </c>
      <c r="J60" s="10">
        <v>719500</v>
      </c>
      <c r="L60" s="10">
        <v>719500</v>
      </c>
      <c r="N60" s="94">
        <f t="shared" si="1"/>
        <v>0</v>
      </c>
      <c r="P60" s="10">
        <v>747650</v>
      </c>
      <c r="R60" s="10">
        <v>747650</v>
      </c>
      <c r="T60" s="10">
        <f t="shared" si="2"/>
        <v>0</v>
      </c>
    </row>
    <row r="61" spans="4:20" x14ac:dyDescent="0.2">
      <c r="D61" s="10">
        <v>900000</v>
      </c>
      <c r="F61" s="10">
        <v>900000</v>
      </c>
      <c r="H61" s="10">
        <f t="shared" si="0"/>
        <v>0</v>
      </c>
      <c r="J61" s="10">
        <v>731250</v>
      </c>
      <c r="L61" s="10">
        <v>731250</v>
      </c>
      <c r="N61" s="94">
        <f t="shared" si="1"/>
        <v>0</v>
      </c>
      <c r="P61" s="10">
        <v>775212</v>
      </c>
      <c r="T61" s="10">
        <f t="shared" si="2"/>
        <v>775212</v>
      </c>
    </row>
    <row r="62" spans="4:20" x14ac:dyDescent="0.2">
      <c r="D62" s="10">
        <v>906000</v>
      </c>
      <c r="F62" s="10">
        <v>906000</v>
      </c>
      <c r="H62" s="10">
        <f t="shared" si="0"/>
        <v>0</v>
      </c>
      <c r="J62" s="10">
        <v>747650</v>
      </c>
      <c r="L62" s="10">
        <v>747650</v>
      </c>
      <c r="N62" s="94">
        <f t="shared" si="1"/>
        <v>0</v>
      </c>
      <c r="P62" s="10">
        <v>870920</v>
      </c>
      <c r="R62" s="10">
        <v>870920</v>
      </c>
      <c r="T62" s="10">
        <f t="shared" si="2"/>
        <v>0</v>
      </c>
    </row>
    <row r="63" spans="4:20" x14ac:dyDescent="0.2">
      <c r="D63" s="10">
        <v>1000000</v>
      </c>
      <c r="F63" s="10">
        <v>1000000</v>
      </c>
      <c r="H63" s="10">
        <f t="shared" si="0"/>
        <v>0</v>
      </c>
      <c r="J63" s="10">
        <v>775212</v>
      </c>
      <c r="L63" s="10">
        <v>775212</v>
      </c>
      <c r="N63" s="94">
        <f t="shared" si="1"/>
        <v>0</v>
      </c>
      <c r="P63" s="10">
        <v>879345</v>
      </c>
      <c r="R63" s="10">
        <v>879345</v>
      </c>
      <c r="T63" s="10">
        <f t="shared" si="2"/>
        <v>0</v>
      </c>
    </row>
    <row r="64" spans="4:20" x14ac:dyDescent="0.2">
      <c r="D64" s="10">
        <v>1000000</v>
      </c>
      <c r="F64" s="10">
        <v>1000000</v>
      </c>
      <c r="H64" s="10">
        <f t="shared" si="0"/>
        <v>0</v>
      </c>
      <c r="J64" s="10">
        <v>870920</v>
      </c>
      <c r="L64" s="10">
        <v>870920</v>
      </c>
      <c r="N64" s="94">
        <f t="shared" si="1"/>
        <v>0</v>
      </c>
      <c r="P64" s="10">
        <v>906000</v>
      </c>
      <c r="R64" s="10">
        <v>906000</v>
      </c>
      <c r="T64" s="10">
        <f t="shared" si="2"/>
        <v>0</v>
      </c>
    </row>
    <row r="65" spans="4:20" x14ac:dyDescent="0.2">
      <c r="D65" s="10">
        <v>1000000</v>
      </c>
      <c r="F65" s="10">
        <v>1000000</v>
      </c>
      <c r="H65" s="10">
        <f t="shared" si="0"/>
        <v>0</v>
      </c>
      <c r="J65" s="10">
        <v>879345</v>
      </c>
      <c r="L65" s="10">
        <v>879345</v>
      </c>
      <c r="N65" s="94">
        <f t="shared" si="1"/>
        <v>0</v>
      </c>
      <c r="P65" s="10">
        <v>960000</v>
      </c>
      <c r="R65" s="10">
        <v>960000</v>
      </c>
      <c r="T65" s="10">
        <f t="shared" si="2"/>
        <v>0</v>
      </c>
    </row>
    <row r="66" spans="4:20" x14ac:dyDescent="0.2">
      <c r="D66" s="10">
        <v>1000000</v>
      </c>
      <c r="F66" s="10">
        <v>1000000</v>
      </c>
      <c r="H66" s="10">
        <f t="shared" si="0"/>
        <v>0</v>
      </c>
      <c r="J66" s="10">
        <v>906000</v>
      </c>
      <c r="L66" s="10">
        <v>906000</v>
      </c>
      <c r="N66" s="94">
        <f t="shared" si="1"/>
        <v>0</v>
      </c>
      <c r="P66" s="10">
        <v>975000</v>
      </c>
      <c r="R66" s="10">
        <v>975000</v>
      </c>
      <c r="T66" s="10">
        <f t="shared" si="2"/>
        <v>0</v>
      </c>
    </row>
    <row r="67" spans="4:20" x14ac:dyDescent="0.2">
      <c r="D67" s="10">
        <v>1000000</v>
      </c>
      <c r="F67" s="10">
        <v>1000000</v>
      </c>
      <c r="H67" s="10">
        <f t="shared" si="0"/>
        <v>0</v>
      </c>
      <c r="J67" s="10">
        <v>960000</v>
      </c>
      <c r="L67" s="10">
        <v>960000</v>
      </c>
      <c r="N67" s="94">
        <f t="shared" si="1"/>
        <v>0</v>
      </c>
      <c r="P67" s="10">
        <v>975000</v>
      </c>
      <c r="R67" s="10">
        <v>975000</v>
      </c>
      <c r="T67" s="10">
        <f t="shared" si="2"/>
        <v>0</v>
      </c>
    </row>
    <row r="68" spans="4:20" x14ac:dyDescent="0.2">
      <c r="D68" s="10">
        <v>1000000</v>
      </c>
      <c r="F68" s="10">
        <v>1000000</v>
      </c>
      <c r="H68" s="10">
        <f t="shared" ref="H68:H131" si="3">D68-F68</f>
        <v>0</v>
      </c>
      <c r="J68" s="10">
        <v>975000</v>
      </c>
      <c r="L68" s="10">
        <v>975000</v>
      </c>
      <c r="N68" s="94">
        <f t="shared" ref="N68:N131" si="4">J68-L68</f>
        <v>0</v>
      </c>
      <c r="P68" s="10">
        <v>994500</v>
      </c>
      <c r="R68" s="10">
        <v>994500</v>
      </c>
      <c r="T68" s="10">
        <f t="shared" ref="T68:T131" si="5">P68-R68</f>
        <v>0</v>
      </c>
    </row>
    <row r="69" spans="4:20" x14ac:dyDescent="0.2">
      <c r="D69" s="10">
        <v>1000000</v>
      </c>
      <c r="F69" s="10">
        <v>1000000</v>
      </c>
      <c r="H69" s="10">
        <f t="shared" si="3"/>
        <v>0</v>
      </c>
      <c r="J69" s="10">
        <v>975000</v>
      </c>
      <c r="L69" s="10">
        <v>975000</v>
      </c>
      <c r="N69" s="94">
        <f t="shared" si="4"/>
        <v>0</v>
      </c>
      <c r="P69" s="10">
        <v>995600</v>
      </c>
      <c r="R69" s="10">
        <v>995600</v>
      </c>
      <c r="T69" s="10">
        <f t="shared" si="5"/>
        <v>0</v>
      </c>
    </row>
    <row r="70" spans="4:20" x14ac:dyDescent="0.2">
      <c r="D70" s="10">
        <v>1020000</v>
      </c>
      <c r="F70" s="10">
        <v>1020000</v>
      </c>
      <c r="H70" s="10">
        <f t="shared" si="3"/>
        <v>0</v>
      </c>
      <c r="J70" s="10">
        <v>994500</v>
      </c>
      <c r="L70" s="10">
        <v>994500</v>
      </c>
      <c r="N70" s="94">
        <f t="shared" si="4"/>
        <v>0</v>
      </c>
      <c r="P70" s="10">
        <v>995600</v>
      </c>
      <c r="R70" s="10">
        <v>995600</v>
      </c>
      <c r="T70" s="10">
        <f t="shared" si="5"/>
        <v>0</v>
      </c>
    </row>
    <row r="71" spans="4:20" x14ac:dyDescent="0.2">
      <c r="D71" s="10">
        <v>1050000</v>
      </c>
      <c r="F71" s="10">
        <v>1050000</v>
      </c>
      <c r="H71" s="10">
        <f t="shared" si="3"/>
        <v>0</v>
      </c>
      <c r="J71" s="10">
        <v>995600</v>
      </c>
      <c r="L71" s="10">
        <v>995600</v>
      </c>
      <c r="N71" s="94">
        <f t="shared" si="4"/>
        <v>0</v>
      </c>
      <c r="P71" s="10">
        <v>1000000</v>
      </c>
      <c r="R71" s="10">
        <v>1000000</v>
      </c>
      <c r="T71" s="10">
        <f t="shared" si="5"/>
        <v>0</v>
      </c>
    </row>
    <row r="72" spans="4:20" x14ac:dyDescent="0.2">
      <c r="D72" s="10">
        <v>1054509</v>
      </c>
      <c r="F72" s="10">
        <v>1054509</v>
      </c>
      <c r="H72" s="10">
        <f t="shared" si="3"/>
        <v>0</v>
      </c>
      <c r="J72" s="10">
        <v>995600</v>
      </c>
      <c r="L72" s="10">
        <v>995600</v>
      </c>
      <c r="N72" s="94">
        <f t="shared" si="4"/>
        <v>0</v>
      </c>
      <c r="P72" s="10">
        <v>1021240.3</v>
      </c>
      <c r="R72" s="10">
        <v>1015315.67</v>
      </c>
      <c r="T72" s="10">
        <f t="shared" si="5"/>
        <v>5924.6300000000047</v>
      </c>
    </row>
    <row r="73" spans="4:20" x14ac:dyDescent="0.2">
      <c r="D73" s="10">
        <v>1388500</v>
      </c>
      <c r="F73" s="10">
        <v>1388500</v>
      </c>
      <c r="H73" s="10">
        <f t="shared" si="3"/>
        <v>0</v>
      </c>
      <c r="J73" s="10">
        <v>995600</v>
      </c>
      <c r="L73" s="10">
        <v>995600</v>
      </c>
      <c r="N73" s="94">
        <f t="shared" si="4"/>
        <v>0</v>
      </c>
      <c r="P73" s="10">
        <v>1038128.89</v>
      </c>
      <c r="R73" s="10">
        <v>1031824.36</v>
      </c>
      <c r="T73" s="10">
        <f t="shared" si="5"/>
        <v>6304.5300000000279</v>
      </c>
    </row>
    <row r="74" spans="4:20" x14ac:dyDescent="0.2">
      <c r="D74" s="10">
        <v>1425195</v>
      </c>
      <c r="F74" s="10">
        <v>1425195</v>
      </c>
      <c r="H74" s="10">
        <f t="shared" si="3"/>
        <v>0</v>
      </c>
      <c r="J74" s="10">
        <v>1000000</v>
      </c>
      <c r="L74" s="10">
        <v>1000000</v>
      </c>
      <c r="N74" s="94">
        <f t="shared" si="4"/>
        <v>0</v>
      </c>
      <c r="P74" s="10">
        <v>1054509</v>
      </c>
      <c r="R74" s="10">
        <v>1054509</v>
      </c>
      <c r="T74" s="10">
        <f t="shared" si="5"/>
        <v>0</v>
      </c>
    </row>
    <row r="75" spans="4:20" x14ac:dyDescent="0.2">
      <c r="D75" s="10">
        <v>1428394</v>
      </c>
      <c r="F75" s="10">
        <v>1428394</v>
      </c>
      <c r="H75" s="10">
        <f t="shared" si="3"/>
        <v>0</v>
      </c>
      <c r="J75" s="10">
        <v>1054509</v>
      </c>
      <c r="L75" s="10">
        <v>1054509</v>
      </c>
      <c r="N75" s="94">
        <f t="shared" si="4"/>
        <v>0</v>
      </c>
      <c r="P75" s="10">
        <v>1138500</v>
      </c>
      <c r="R75" s="10">
        <v>1138500</v>
      </c>
      <c r="T75" s="10">
        <f t="shared" si="5"/>
        <v>0</v>
      </c>
    </row>
    <row r="76" spans="4:20" x14ac:dyDescent="0.2">
      <c r="D76" s="10">
        <v>1500000</v>
      </c>
      <c r="F76" s="10">
        <v>1500000</v>
      </c>
      <c r="H76" s="10">
        <f t="shared" si="3"/>
        <v>0</v>
      </c>
      <c r="J76" s="10">
        <v>1138500</v>
      </c>
      <c r="L76" s="10">
        <v>1138500</v>
      </c>
      <c r="N76" s="94">
        <f t="shared" si="4"/>
        <v>0</v>
      </c>
      <c r="P76" s="10">
        <v>1291483.8999999999</v>
      </c>
      <c r="R76" s="10">
        <v>1291483.8999999999</v>
      </c>
      <c r="T76" s="10">
        <f t="shared" si="5"/>
        <v>0</v>
      </c>
    </row>
    <row r="77" spans="4:20" x14ac:dyDescent="0.2">
      <c r="D77" s="10">
        <v>1500000</v>
      </c>
      <c r="F77" s="10">
        <v>1500000</v>
      </c>
      <c r="H77" s="10">
        <f t="shared" si="3"/>
        <v>0</v>
      </c>
      <c r="J77" s="10">
        <v>1291483.8999999999</v>
      </c>
      <c r="L77" s="10">
        <v>1291483.8999999999</v>
      </c>
      <c r="N77" s="94">
        <f t="shared" si="4"/>
        <v>0</v>
      </c>
      <c r="P77" s="10">
        <v>1425195</v>
      </c>
      <c r="R77" s="10">
        <v>1425195</v>
      </c>
      <c r="T77" s="10">
        <f t="shared" si="5"/>
        <v>0</v>
      </c>
    </row>
    <row r="78" spans="4:20" x14ac:dyDescent="0.2">
      <c r="D78" s="10">
        <v>1500000</v>
      </c>
      <c r="F78" s="10">
        <v>1500000</v>
      </c>
      <c r="H78" s="10">
        <f t="shared" si="3"/>
        <v>0</v>
      </c>
      <c r="J78" s="10">
        <v>1425195</v>
      </c>
      <c r="L78" s="10">
        <v>1425195</v>
      </c>
      <c r="N78" s="94">
        <f t="shared" si="4"/>
        <v>0</v>
      </c>
      <c r="P78" s="10">
        <v>1428394</v>
      </c>
      <c r="R78" s="10">
        <v>1428394</v>
      </c>
      <c r="T78" s="10">
        <f t="shared" si="5"/>
        <v>0</v>
      </c>
    </row>
    <row r="79" spans="4:20" x14ac:dyDescent="0.2">
      <c r="D79" s="10">
        <v>1500000</v>
      </c>
      <c r="F79" s="10">
        <v>1500000</v>
      </c>
      <c r="H79" s="10">
        <f t="shared" si="3"/>
        <v>0</v>
      </c>
      <c r="J79" s="10">
        <v>1428394</v>
      </c>
      <c r="L79" s="10">
        <v>1428394</v>
      </c>
      <c r="N79" s="94">
        <f t="shared" si="4"/>
        <v>0</v>
      </c>
      <c r="P79" s="10">
        <v>1440000</v>
      </c>
      <c r="R79" s="10">
        <v>1440000</v>
      </c>
      <c r="T79" s="10">
        <f t="shared" si="5"/>
        <v>0</v>
      </c>
    </row>
    <row r="80" spans="4:20" x14ac:dyDescent="0.2">
      <c r="D80" s="10">
        <v>1500000</v>
      </c>
      <c r="F80" s="10">
        <v>1500000</v>
      </c>
      <c r="H80" s="10">
        <f t="shared" si="3"/>
        <v>0</v>
      </c>
      <c r="J80" s="10">
        <v>1440000</v>
      </c>
      <c r="L80" s="10">
        <v>1440000</v>
      </c>
      <c r="N80" s="94">
        <f t="shared" si="4"/>
        <v>0</v>
      </c>
      <c r="P80" s="10">
        <v>1462500</v>
      </c>
      <c r="R80" s="10">
        <v>1462500</v>
      </c>
      <c r="T80" s="10">
        <f t="shared" si="5"/>
        <v>0</v>
      </c>
    </row>
    <row r="81" spans="4:20" x14ac:dyDescent="0.2">
      <c r="D81" s="10">
        <v>1500000</v>
      </c>
      <c r="F81" s="10">
        <v>1500000</v>
      </c>
      <c r="H81" s="10">
        <f t="shared" si="3"/>
        <v>0</v>
      </c>
      <c r="J81" s="10">
        <v>1462500</v>
      </c>
      <c r="L81" s="10">
        <v>1462500</v>
      </c>
      <c r="N81" s="94">
        <f t="shared" si="4"/>
        <v>0</v>
      </c>
      <c r="P81" s="10">
        <v>1493400</v>
      </c>
      <c r="R81" s="10">
        <v>1493400</v>
      </c>
      <c r="T81" s="10">
        <f t="shared" si="5"/>
        <v>0</v>
      </c>
    </row>
    <row r="82" spans="4:20" x14ac:dyDescent="0.2">
      <c r="D82" s="10">
        <v>1600964</v>
      </c>
      <c r="F82" s="10">
        <v>1600964</v>
      </c>
      <c r="H82" s="10">
        <f t="shared" si="3"/>
        <v>0</v>
      </c>
      <c r="J82" s="10">
        <v>1493400</v>
      </c>
      <c r="L82" s="10">
        <v>1493400</v>
      </c>
      <c r="N82" s="94">
        <f t="shared" si="4"/>
        <v>0</v>
      </c>
      <c r="P82" s="10">
        <v>1493400</v>
      </c>
      <c r="R82" s="10">
        <v>1493400</v>
      </c>
      <c r="T82" s="10">
        <f t="shared" si="5"/>
        <v>0</v>
      </c>
    </row>
    <row r="83" spans="4:20" x14ac:dyDescent="0.2">
      <c r="D83" s="10">
        <v>1676768.4</v>
      </c>
      <c r="F83" s="10">
        <v>1676768.4</v>
      </c>
      <c r="H83" s="10">
        <f t="shared" si="3"/>
        <v>0</v>
      </c>
      <c r="J83" s="10">
        <v>1493400</v>
      </c>
      <c r="L83" s="10">
        <v>1493400</v>
      </c>
      <c r="N83" s="94">
        <f t="shared" si="4"/>
        <v>0</v>
      </c>
      <c r="P83" s="10">
        <v>1493400</v>
      </c>
      <c r="R83" s="10">
        <v>1493400</v>
      </c>
      <c r="T83" s="10">
        <f t="shared" si="5"/>
        <v>0</v>
      </c>
    </row>
    <row r="84" spans="4:20" x14ac:dyDescent="0.2">
      <c r="D84" s="10">
        <v>1850000</v>
      </c>
      <c r="F84" s="10">
        <v>1850000</v>
      </c>
      <c r="H84" s="10">
        <f t="shared" si="3"/>
        <v>0</v>
      </c>
      <c r="J84" s="10">
        <v>1493400</v>
      </c>
      <c r="L84" s="10">
        <v>1493400</v>
      </c>
      <c r="N84" s="94">
        <f t="shared" si="4"/>
        <v>0</v>
      </c>
      <c r="P84" s="10">
        <v>1500000</v>
      </c>
      <c r="R84" s="10">
        <v>1500000</v>
      </c>
      <c r="T84" s="10">
        <f t="shared" si="5"/>
        <v>0</v>
      </c>
    </row>
    <row r="85" spans="4:20" x14ac:dyDescent="0.2">
      <c r="D85" s="10">
        <v>2000000</v>
      </c>
      <c r="F85" s="10">
        <v>2000000</v>
      </c>
      <c r="H85" s="10">
        <f t="shared" si="3"/>
        <v>0</v>
      </c>
      <c r="J85" s="10">
        <v>1500000</v>
      </c>
      <c r="L85" s="10">
        <v>1500000</v>
      </c>
      <c r="N85" s="94">
        <f t="shared" si="4"/>
        <v>0</v>
      </c>
      <c r="P85" s="10">
        <v>1600964</v>
      </c>
      <c r="R85" s="10">
        <v>1600964</v>
      </c>
      <c r="T85" s="10">
        <f t="shared" si="5"/>
        <v>0</v>
      </c>
    </row>
    <row r="86" spans="4:20" x14ac:dyDescent="0.2">
      <c r="D86" s="10">
        <v>2000000</v>
      </c>
      <c r="F86" s="10">
        <v>2000000</v>
      </c>
      <c r="H86" s="10">
        <f t="shared" si="3"/>
        <v>0</v>
      </c>
      <c r="J86" s="10">
        <v>1600964</v>
      </c>
      <c r="L86" s="10">
        <v>1600964</v>
      </c>
      <c r="N86" s="94">
        <f t="shared" si="4"/>
        <v>0</v>
      </c>
      <c r="P86" s="10">
        <v>1959750</v>
      </c>
      <c r="R86" s="10">
        <v>1959750</v>
      </c>
      <c r="T86" s="10">
        <f t="shared" si="5"/>
        <v>0</v>
      </c>
    </row>
    <row r="87" spans="4:20" x14ac:dyDescent="0.2">
      <c r="D87" s="10">
        <v>2000000</v>
      </c>
      <c r="F87" s="10">
        <v>2000000</v>
      </c>
      <c r="H87" s="10">
        <f t="shared" si="3"/>
        <v>0</v>
      </c>
      <c r="J87" s="10">
        <v>1959750</v>
      </c>
      <c r="L87" s="10">
        <v>1959750</v>
      </c>
      <c r="N87" s="94">
        <f t="shared" si="4"/>
        <v>0</v>
      </c>
      <c r="P87" s="10">
        <v>1991200</v>
      </c>
      <c r="R87" s="10">
        <v>1991200</v>
      </c>
      <c r="T87" s="10">
        <f t="shared" si="5"/>
        <v>0</v>
      </c>
    </row>
    <row r="88" spans="4:20" x14ac:dyDescent="0.2">
      <c r="D88" s="10">
        <v>2010000</v>
      </c>
      <c r="F88" s="10">
        <v>2010000</v>
      </c>
      <c r="H88" s="10">
        <f t="shared" si="3"/>
        <v>0</v>
      </c>
      <c r="J88" s="10">
        <v>1991200</v>
      </c>
      <c r="L88" s="10">
        <v>1991200</v>
      </c>
      <c r="N88" s="94">
        <f t="shared" si="4"/>
        <v>0</v>
      </c>
      <c r="P88" s="10">
        <v>2036459.53</v>
      </c>
      <c r="R88" s="10">
        <v>2022509.08</v>
      </c>
      <c r="T88" s="10">
        <f t="shared" si="5"/>
        <v>13950.449999999953</v>
      </c>
    </row>
    <row r="89" spans="4:20" x14ac:dyDescent="0.2">
      <c r="D89" s="10">
        <v>2107389</v>
      </c>
      <c r="F89" s="10">
        <v>2107389</v>
      </c>
      <c r="H89" s="10">
        <f t="shared" si="3"/>
        <v>0</v>
      </c>
      <c r="J89" s="10">
        <v>1991200</v>
      </c>
      <c r="L89" s="10">
        <v>1991200</v>
      </c>
      <c r="N89" s="94">
        <f t="shared" si="4"/>
        <v>0</v>
      </c>
      <c r="P89" s="10">
        <v>2039172.41</v>
      </c>
      <c r="R89" s="10">
        <v>2024830.42</v>
      </c>
      <c r="T89" s="10">
        <f t="shared" si="5"/>
        <v>14341.989999999991</v>
      </c>
    </row>
    <row r="90" spans="4:20" x14ac:dyDescent="0.2">
      <c r="D90" s="10">
        <v>2500000</v>
      </c>
      <c r="F90" s="10">
        <v>2500000</v>
      </c>
      <c r="H90" s="10">
        <f t="shared" si="3"/>
        <v>0</v>
      </c>
      <c r="J90" s="10">
        <v>2000000</v>
      </c>
      <c r="L90" s="10">
        <v>2000000</v>
      </c>
      <c r="N90" s="94">
        <f t="shared" si="4"/>
        <v>0</v>
      </c>
      <c r="P90" s="10">
        <v>2107389.0099999998</v>
      </c>
      <c r="R90" s="10">
        <v>2107389.0099999998</v>
      </c>
      <c r="T90" s="10">
        <f t="shared" si="5"/>
        <v>0</v>
      </c>
    </row>
    <row r="91" spans="4:20" x14ac:dyDescent="0.2">
      <c r="D91" s="10">
        <v>2500000</v>
      </c>
      <c r="F91" s="10">
        <v>2500000</v>
      </c>
      <c r="H91" s="10">
        <f t="shared" si="3"/>
        <v>0</v>
      </c>
      <c r="J91" s="10">
        <v>2107389.0099999998</v>
      </c>
      <c r="L91" s="10">
        <v>2107389.0099999998</v>
      </c>
      <c r="N91" s="94">
        <f t="shared" si="4"/>
        <v>0</v>
      </c>
      <c r="P91" s="10">
        <v>2502851.62</v>
      </c>
      <c r="R91" s="10">
        <v>2419086.6800000002</v>
      </c>
      <c r="T91" s="10">
        <f t="shared" si="5"/>
        <v>83764.939999999944</v>
      </c>
    </row>
    <row r="92" spans="4:20" x14ac:dyDescent="0.2">
      <c r="D92" s="10">
        <v>2875000</v>
      </c>
      <c r="F92" s="10">
        <v>2875000</v>
      </c>
      <c r="H92" s="10">
        <f t="shared" si="3"/>
        <v>0</v>
      </c>
      <c r="J92" s="10">
        <v>2489000</v>
      </c>
      <c r="L92" s="10">
        <v>2489000</v>
      </c>
      <c r="N92" s="94">
        <f t="shared" si="4"/>
        <v>0</v>
      </c>
      <c r="P92" s="10">
        <v>2582357.7999999998</v>
      </c>
      <c r="R92" s="10">
        <v>2500911.2799999998</v>
      </c>
      <c r="T92" s="10">
        <f t="shared" si="5"/>
        <v>81446.520000000019</v>
      </c>
    </row>
    <row r="93" spans="4:20" x14ac:dyDescent="0.2">
      <c r="D93" s="10">
        <v>3000000</v>
      </c>
      <c r="F93" s="10">
        <v>3000000</v>
      </c>
      <c r="H93" s="10">
        <f t="shared" si="3"/>
        <v>0</v>
      </c>
      <c r="J93" s="10">
        <v>2497000</v>
      </c>
      <c r="L93" s="10">
        <v>2497000</v>
      </c>
      <c r="N93" s="94">
        <f t="shared" si="4"/>
        <v>0</v>
      </c>
      <c r="P93" s="10">
        <v>2875000</v>
      </c>
      <c r="R93" s="10">
        <v>2875000</v>
      </c>
      <c r="T93" s="10">
        <f t="shared" si="5"/>
        <v>0</v>
      </c>
    </row>
    <row r="94" spans="4:20" x14ac:dyDescent="0.2">
      <c r="D94" s="10">
        <v>3035599</v>
      </c>
      <c r="F94" s="10">
        <v>3035599</v>
      </c>
      <c r="H94" s="10">
        <f t="shared" si="3"/>
        <v>0</v>
      </c>
      <c r="J94" s="10">
        <v>2875000</v>
      </c>
      <c r="L94" s="10">
        <v>2875000</v>
      </c>
      <c r="N94" s="94">
        <f t="shared" si="4"/>
        <v>0</v>
      </c>
      <c r="P94" s="10">
        <v>2880000</v>
      </c>
      <c r="R94" s="10">
        <v>2880000</v>
      </c>
      <c r="T94" s="10">
        <f t="shared" si="5"/>
        <v>0</v>
      </c>
    </row>
    <row r="95" spans="4:20" x14ac:dyDescent="0.2">
      <c r="D95" s="10">
        <v>3300000</v>
      </c>
      <c r="F95" s="10">
        <v>3300000</v>
      </c>
      <c r="H95" s="10">
        <f t="shared" si="3"/>
        <v>0</v>
      </c>
      <c r="J95" s="10">
        <v>2880000</v>
      </c>
      <c r="L95" s="10">
        <v>2880000</v>
      </c>
      <c r="N95" s="94">
        <f t="shared" si="4"/>
        <v>0</v>
      </c>
      <c r="P95" s="10">
        <v>3035599</v>
      </c>
      <c r="R95" s="10">
        <v>3035599</v>
      </c>
      <c r="T95" s="10">
        <f t="shared" si="5"/>
        <v>0</v>
      </c>
    </row>
    <row r="96" spans="4:20" x14ac:dyDescent="0.2">
      <c r="D96" s="10">
        <v>3448222</v>
      </c>
      <c r="F96" s="10">
        <v>3448222</v>
      </c>
      <c r="H96" s="10">
        <f t="shared" si="3"/>
        <v>0</v>
      </c>
      <c r="J96" s="10">
        <v>3035599</v>
      </c>
      <c r="L96" s="10">
        <v>3035599</v>
      </c>
      <c r="N96" s="94">
        <f t="shared" si="4"/>
        <v>0</v>
      </c>
      <c r="P96" s="10">
        <v>3163080.43</v>
      </c>
      <c r="R96" s="10">
        <v>3130771.36</v>
      </c>
      <c r="T96" s="10">
        <f t="shared" si="5"/>
        <v>32309.070000000298</v>
      </c>
    </row>
    <row r="97" spans="4:20" x14ac:dyDescent="0.2">
      <c r="D97" s="10">
        <v>3943040</v>
      </c>
      <c r="F97" s="10">
        <v>3943040</v>
      </c>
      <c r="H97" s="10">
        <f t="shared" si="3"/>
        <v>0</v>
      </c>
      <c r="J97" s="10">
        <v>3163080.43</v>
      </c>
      <c r="L97" s="10">
        <v>3163080.43</v>
      </c>
      <c r="N97" s="94">
        <f t="shared" si="4"/>
        <v>0</v>
      </c>
      <c r="P97" s="10">
        <v>3216000</v>
      </c>
      <c r="R97" s="10">
        <v>3163080.43</v>
      </c>
      <c r="T97" s="10">
        <f t="shared" si="5"/>
        <v>52919.569999999832</v>
      </c>
    </row>
    <row r="98" spans="4:20" x14ac:dyDescent="0.2">
      <c r="D98" s="10">
        <v>4000000</v>
      </c>
      <c r="F98" s="10">
        <v>4000000</v>
      </c>
      <c r="H98" s="10">
        <f t="shared" si="3"/>
        <v>0</v>
      </c>
      <c r="J98" s="10">
        <v>3216000</v>
      </c>
      <c r="L98" s="10">
        <v>3216000</v>
      </c>
      <c r="N98" s="94">
        <f t="shared" si="4"/>
        <v>0</v>
      </c>
      <c r="P98" s="10">
        <v>3448222</v>
      </c>
      <c r="R98" s="10">
        <v>3216000</v>
      </c>
      <c r="T98" s="10">
        <f t="shared" si="5"/>
        <v>232222</v>
      </c>
    </row>
    <row r="99" spans="4:20" x14ac:dyDescent="0.2">
      <c r="D99" s="10">
        <v>4135351</v>
      </c>
      <c r="F99" s="10">
        <v>4135351</v>
      </c>
      <c r="H99" s="10">
        <f t="shared" si="3"/>
        <v>0</v>
      </c>
      <c r="J99" s="10">
        <v>3448222</v>
      </c>
      <c r="L99" s="10">
        <v>3448222</v>
      </c>
      <c r="N99" s="94">
        <f t="shared" si="4"/>
        <v>0</v>
      </c>
      <c r="P99" s="10">
        <v>3535068.06</v>
      </c>
      <c r="R99" s="10">
        <v>3448222</v>
      </c>
      <c r="T99" s="10">
        <f t="shared" si="5"/>
        <v>86846.060000000056</v>
      </c>
    </row>
    <row r="100" spans="4:20" x14ac:dyDescent="0.2">
      <c r="D100" s="10">
        <v>4965780</v>
      </c>
      <c r="F100" s="10">
        <v>4965780</v>
      </c>
      <c r="H100" s="10">
        <f t="shared" si="3"/>
        <v>0</v>
      </c>
      <c r="J100" s="10">
        <v>3780000</v>
      </c>
      <c r="L100" s="10">
        <v>3780000</v>
      </c>
      <c r="N100" s="94">
        <f t="shared" si="4"/>
        <v>0</v>
      </c>
      <c r="P100" s="10">
        <v>3780000</v>
      </c>
      <c r="R100" s="10">
        <v>3780000</v>
      </c>
      <c r="T100" s="10">
        <f t="shared" si="5"/>
        <v>0</v>
      </c>
    </row>
    <row r="101" spans="4:20" x14ac:dyDescent="0.2">
      <c r="D101" s="10">
        <v>5000000</v>
      </c>
      <c r="F101" s="10">
        <v>5000000</v>
      </c>
      <c r="H101" s="10">
        <f t="shared" si="3"/>
        <v>0</v>
      </c>
      <c r="J101" s="10">
        <v>4135351</v>
      </c>
      <c r="L101" s="10">
        <v>4135351</v>
      </c>
      <c r="N101" s="94">
        <f t="shared" si="4"/>
        <v>0</v>
      </c>
      <c r="P101" s="10">
        <v>4135351</v>
      </c>
      <c r="R101" s="10">
        <v>4135351</v>
      </c>
      <c r="T101" s="10">
        <f t="shared" si="5"/>
        <v>0</v>
      </c>
    </row>
    <row r="102" spans="4:20" x14ac:dyDescent="0.2">
      <c r="D102" s="10">
        <v>5000000</v>
      </c>
      <c r="F102" s="10">
        <v>5000000</v>
      </c>
      <c r="H102" s="10">
        <f t="shared" si="3"/>
        <v>0</v>
      </c>
      <c r="J102" s="10">
        <v>4947500</v>
      </c>
      <c r="L102" s="10">
        <v>4947500</v>
      </c>
      <c r="N102" s="94">
        <f t="shared" si="4"/>
        <v>0</v>
      </c>
      <c r="P102" s="10">
        <v>4947500</v>
      </c>
      <c r="R102" s="10">
        <v>4947500</v>
      </c>
      <c r="T102" s="10">
        <f t="shared" si="5"/>
        <v>0</v>
      </c>
    </row>
    <row r="103" spans="4:20" x14ac:dyDescent="0.2">
      <c r="D103" s="10">
        <v>5000000</v>
      </c>
      <c r="F103" s="10">
        <v>5000000</v>
      </c>
      <c r="H103" s="10">
        <f t="shared" si="3"/>
        <v>0</v>
      </c>
      <c r="J103" s="10">
        <v>4947500</v>
      </c>
      <c r="L103" s="10">
        <v>4947500</v>
      </c>
      <c r="N103" s="94">
        <f t="shared" si="4"/>
        <v>0</v>
      </c>
      <c r="P103" s="10">
        <v>4947500</v>
      </c>
      <c r="R103" s="10">
        <v>4947500</v>
      </c>
      <c r="T103" s="10">
        <f t="shared" si="5"/>
        <v>0</v>
      </c>
    </row>
    <row r="104" spans="4:20" x14ac:dyDescent="0.2">
      <c r="D104" s="10">
        <v>5000000</v>
      </c>
      <c r="F104" s="10">
        <v>5000000</v>
      </c>
      <c r="H104" s="10">
        <f t="shared" si="3"/>
        <v>0</v>
      </c>
      <c r="J104" s="10">
        <v>4947500</v>
      </c>
      <c r="L104" s="10">
        <v>4947500</v>
      </c>
      <c r="N104" s="94">
        <f t="shared" si="4"/>
        <v>0</v>
      </c>
      <c r="P104" s="10">
        <v>4947500</v>
      </c>
      <c r="R104" s="10">
        <v>4947500</v>
      </c>
      <c r="T104" s="10">
        <f t="shared" si="5"/>
        <v>0</v>
      </c>
    </row>
    <row r="105" spans="4:20" x14ac:dyDescent="0.2">
      <c r="D105" s="10">
        <v>5000000</v>
      </c>
      <c r="F105" s="10">
        <v>5000000</v>
      </c>
      <c r="H105" s="10">
        <f t="shared" si="3"/>
        <v>0</v>
      </c>
      <c r="J105" s="10">
        <v>4947500</v>
      </c>
      <c r="L105" s="10">
        <v>4947500</v>
      </c>
      <c r="N105" s="94">
        <f t="shared" si="4"/>
        <v>0</v>
      </c>
      <c r="P105" s="10">
        <v>4947500</v>
      </c>
      <c r="R105" s="10">
        <v>4947500</v>
      </c>
      <c r="T105" s="10">
        <f t="shared" si="5"/>
        <v>0</v>
      </c>
    </row>
    <row r="106" spans="4:20" x14ac:dyDescent="0.2">
      <c r="D106" s="10">
        <v>5000000</v>
      </c>
      <c r="F106" s="10">
        <v>5000000</v>
      </c>
      <c r="H106" s="10">
        <f t="shared" si="3"/>
        <v>0</v>
      </c>
      <c r="J106" s="10">
        <v>4962500</v>
      </c>
      <c r="L106" s="10">
        <v>4962500</v>
      </c>
      <c r="N106" s="94">
        <f t="shared" si="4"/>
        <v>0</v>
      </c>
      <c r="P106" s="10">
        <v>4962500</v>
      </c>
      <c r="R106" s="10">
        <v>4962500</v>
      </c>
      <c r="T106" s="10">
        <f t="shared" si="5"/>
        <v>0</v>
      </c>
    </row>
    <row r="107" spans="4:20" x14ac:dyDescent="0.2">
      <c r="D107" s="10">
        <v>5000000</v>
      </c>
      <c r="F107" s="10">
        <v>5000000</v>
      </c>
      <c r="H107" s="10">
        <f t="shared" si="3"/>
        <v>0</v>
      </c>
      <c r="J107" s="10">
        <v>4965780</v>
      </c>
      <c r="L107" s="10">
        <v>4965780</v>
      </c>
      <c r="N107" s="94">
        <f t="shared" si="4"/>
        <v>0</v>
      </c>
      <c r="P107" s="10">
        <v>4965780</v>
      </c>
      <c r="R107" s="10">
        <v>4965780</v>
      </c>
      <c r="T107" s="10">
        <f t="shared" si="5"/>
        <v>0</v>
      </c>
    </row>
    <row r="108" spans="4:20" x14ac:dyDescent="0.2">
      <c r="D108" s="10">
        <v>5000000</v>
      </c>
      <c r="F108" s="10">
        <v>5000000</v>
      </c>
      <c r="H108" s="10">
        <f t="shared" si="3"/>
        <v>0</v>
      </c>
      <c r="J108" s="10">
        <v>4978000</v>
      </c>
      <c r="L108" s="10">
        <v>4978000</v>
      </c>
      <c r="N108" s="94">
        <f t="shared" si="4"/>
        <v>0</v>
      </c>
      <c r="P108" s="10">
        <v>4978000</v>
      </c>
      <c r="R108" s="10">
        <v>4978000</v>
      </c>
      <c r="T108" s="10">
        <f t="shared" si="5"/>
        <v>0</v>
      </c>
    </row>
    <row r="109" spans="4:20" x14ac:dyDescent="0.2">
      <c r="D109" s="10">
        <v>5000000</v>
      </c>
      <c r="F109" s="10">
        <v>5000000</v>
      </c>
      <c r="H109" s="10">
        <f t="shared" si="3"/>
        <v>0</v>
      </c>
      <c r="J109" s="10">
        <v>4990000</v>
      </c>
      <c r="L109" s="10">
        <v>4990000</v>
      </c>
      <c r="N109" s="94">
        <f t="shared" si="4"/>
        <v>0</v>
      </c>
      <c r="P109" s="10">
        <v>4990000</v>
      </c>
      <c r="R109" s="10">
        <v>4990000</v>
      </c>
      <c r="T109" s="10">
        <f t="shared" si="5"/>
        <v>0</v>
      </c>
    </row>
    <row r="110" spans="4:20" x14ac:dyDescent="0.2">
      <c r="D110" s="10">
        <v>5000000</v>
      </c>
      <c r="F110" s="10">
        <v>5000000</v>
      </c>
      <c r="H110" s="10">
        <f t="shared" si="3"/>
        <v>0</v>
      </c>
      <c r="J110" s="10">
        <v>5000000</v>
      </c>
      <c r="L110" s="10">
        <v>5000000</v>
      </c>
      <c r="N110" s="94">
        <f t="shared" si="4"/>
        <v>0</v>
      </c>
      <c r="P110" s="10">
        <v>5013371.0199999996</v>
      </c>
      <c r="R110" s="10">
        <v>5002963.4800000004</v>
      </c>
      <c r="T110" s="10">
        <f t="shared" si="5"/>
        <v>10407.539999999106</v>
      </c>
    </row>
    <row r="111" spans="4:20" x14ac:dyDescent="0.2">
      <c r="D111" s="10">
        <v>5000000</v>
      </c>
      <c r="F111" s="10">
        <v>5000000</v>
      </c>
      <c r="H111" s="10">
        <f t="shared" si="3"/>
        <v>0</v>
      </c>
      <c r="J111" s="10">
        <v>5000000</v>
      </c>
      <c r="L111" s="10">
        <v>5000000</v>
      </c>
      <c r="N111" s="94">
        <f t="shared" si="4"/>
        <v>0</v>
      </c>
      <c r="P111" s="10">
        <v>5056409.3899999997</v>
      </c>
      <c r="R111" s="10">
        <v>5009343.75</v>
      </c>
      <c r="T111" s="10">
        <f t="shared" si="5"/>
        <v>47065.639999999665</v>
      </c>
    </row>
    <row r="112" spans="4:20" x14ac:dyDescent="0.2">
      <c r="D112" s="10">
        <v>5000000</v>
      </c>
      <c r="F112" s="10">
        <v>5000000</v>
      </c>
      <c r="H112" s="10">
        <f t="shared" si="3"/>
        <v>0</v>
      </c>
      <c r="J112" s="10">
        <v>5000000</v>
      </c>
      <c r="L112" s="10">
        <v>5000000</v>
      </c>
      <c r="N112" s="94">
        <f t="shared" si="4"/>
        <v>0</v>
      </c>
      <c r="P112" s="10">
        <v>5103135.92</v>
      </c>
      <c r="R112" s="10">
        <v>5047273.58</v>
      </c>
      <c r="T112" s="10">
        <f t="shared" si="5"/>
        <v>55862.339999999851</v>
      </c>
    </row>
    <row r="113" spans="4:20" x14ac:dyDescent="0.2">
      <c r="D113" s="10">
        <v>5000000</v>
      </c>
      <c r="F113" s="10">
        <v>5000000</v>
      </c>
      <c r="H113" s="10">
        <f t="shared" si="3"/>
        <v>0</v>
      </c>
      <c r="J113" s="10">
        <v>5000000</v>
      </c>
      <c r="L113" s="10">
        <v>5000000</v>
      </c>
      <c r="N113" s="94">
        <f t="shared" si="4"/>
        <v>0</v>
      </c>
      <c r="P113" s="10">
        <v>5153121.21</v>
      </c>
      <c r="R113" s="10">
        <v>5075714.82</v>
      </c>
      <c r="T113" s="10">
        <f t="shared" si="5"/>
        <v>77406.389999999665</v>
      </c>
    </row>
    <row r="114" spans="4:20" x14ac:dyDescent="0.2">
      <c r="D114" s="10">
        <v>5062500</v>
      </c>
      <c r="F114" s="10">
        <v>5062500</v>
      </c>
      <c r="H114" s="10">
        <f t="shared" si="3"/>
        <v>0</v>
      </c>
      <c r="J114" s="10">
        <v>5000000</v>
      </c>
      <c r="L114" s="10">
        <v>5000000</v>
      </c>
      <c r="N114" s="94">
        <f t="shared" si="4"/>
        <v>0</v>
      </c>
      <c r="P114" s="10">
        <v>5176321.87</v>
      </c>
      <c r="R114" s="10">
        <v>5107414.4400000004</v>
      </c>
      <c r="T114" s="10">
        <f t="shared" si="5"/>
        <v>68907.429999999702</v>
      </c>
    </row>
    <row r="115" spans="4:20" x14ac:dyDescent="0.2">
      <c r="D115" s="10">
        <v>5289220.91</v>
      </c>
      <c r="F115" s="10">
        <v>5289220.91</v>
      </c>
      <c r="H115" s="10">
        <f t="shared" si="3"/>
        <v>0</v>
      </c>
      <c r="J115" s="10">
        <v>5000000</v>
      </c>
      <c r="L115" s="10">
        <v>5000000</v>
      </c>
      <c r="N115" s="94">
        <f t="shared" si="4"/>
        <v>0</v>
      </c>
      <c r="P115" s="10">
        <v>5203004.96</v>
      </c>
      <c r="R115" s="10">
        <v>5134780.2</v>
      </c>
      <c r="T115" s="10">
        <f t="shared" si="5"/>
        <v>68224.759999999776</v>
      </c>
    </row>
    <row r="116" spans="4:20" x14ac:dyDescent="0.2">
      <c r="D116" s="10">
        <v>6000000</v>
      </c>
      <c r="F116" s="10">
        <v>6000000</v>
      </c>
      <c r="H116" s="10">
        <f t="shared" si="3"/>
        <v>0</v>
      </c>
      <c r="J116" s="10">
        <v>5009343.75</v>
      </c>
      <c r="L116" s="10">
        <v>5009343.75</v>
      </c>
      <c r="N116" s="94">
        <f t="shared" si="4"/>
        <v>0</v>
      </c>
      <c r="P116" s="10">
        <v>5256483.43</v>
      </c>
      <c r="R116" s="10">
        <v>5160861.5999999996</v>
      </c>
      <c r="T116" s="10">
        <f t="shared" si="5"/>
        <v>95621.830000000075</v>
      </c>
    </row>
    <row r="117" spans="4:20" x14ac:dyDescent="0.2">
      <c r="D117" s="10">
        <v>6000000</v>
      </c>
      <c r="F117" s="10">
        <v>6000000</v>
      </c>
      <c r="H117" s="10">
        <f t="shared" si="3"/>
        <v>0</v>
      </c>
      <c r="J117" s="10">
        <v>5289220.91</v>
      </c>
      <c r="L117" s="10">
        <v>5289220.91</v>
      </c>
      <c r="N117" s="94">
        <f t="shared" si="4"/>
        <v>0</v>
      </c>
      <c r="P117" s="10">
        <v>5289220.91</v>
      </c>
      <c r="R117" s="10">
        <v>5289220.91</v>
      </c>
      <c r="T117" s="10">
        <f t="shared" si="5"/>
        <v>0</v>
      </c>
    </row>
    <row r="118" spans="4:20" x14ac:dyDescent="0.2">
      <c r="D118" s="10">
        <v>7117224</v>
      </c>
      <c r="F118" s="10">
        <v>7117224</v>
      </c>
      <c r="H118" s="10">
        <f t="shared" si="3"/>
        <v>0</v>
      </c>
      <c r="J118" s="10">
        <v>5937000</v>
      </c>
      <c r="L118" s="10">
        <v>5937000</v>
      </c>
      <c r="N118" s="94">
        <f t="shared" si="4"/>
        <v>0</v>
      </c>
      <c r="P118" s="10">
        <v>5937000</v>
      </c>
      <c r="R118" s="10">
        <v>5937000</v>
      </c>
      <c r="T118" s="10">
        <f t="shared" si="5"/>
        <v>0</v>
      </c>
    </row>
    <row r="119" spans="4:20" x14ac:dyDescent="0.2">
      <c r="D119" s="10">
        <v>7153950</v>
      </c>
      <c r="F119" s="10">
        <v>7153950</v>
      </c>
      <c r="H119" s="10">
        <f t="shared" si="3"/>
        <v>0</v>
      </c>
      <c r="J119" s="10">
        <v>6000000</v>
      </c>
      <c r="L119" s="10">
        <v>6000000</v>
      </c>
      <c r="N119" s="94">
        <f t="shared" si="4"/>
        <v>0</v>
      </c>
      <c r="P119" s="10">
        <v>6000000</v>
      </c>
      <c r="R119" s="10">
        <v>6000000</v>
      </c>
      <c r="T119" s="10">
        <f t="shared" si="5"/>
        <v>0</v>
      </c>
    </row>
    <row r="120" spans="4:20" x14ac:dyDescent="0.2">
      <c r="D120" s="10">
        <v>7500000</v>
      </c>
      <c r="F120" s="10">
        <v>7500000</v>
      </c>
      <c r="H120" s="10">
        <f t="shared" si="3"/>
        <v>0</v>
      </c>
      <c r="J120" s="10">
        <v>7073342.5300000003</v>
      </c>
      <c r="L120" s="10">
        <v>7073342.5300000003</v>
      </c>
      <c r="N120" s="94">
        <f t="shared" si="4"/>
        <v>0</v>
      </c>
      <c r="P120" s="10">
        <v>7073342.5300000003</v>
      </c>
      <c r="R120" s="10">
        <v>7073342.5300000003</v>
      </c>
      <c r="T120" s="10">
        <f t="shared" si="5"/>
        <v>0</v>
      </c>
    </row>
    <row r="121" spans="4:20" x14ac:dyDescent="0.2">
      <c r="D121" s="10">
        <v>8000000</v>
      </c>
      <c r="F121" s="10">
        <v>8000000</v>
      </c>
      <c r="H121" s="10">
        <f t="shared" si="3"/>
        <v>0</v>
      </c>
      <c r="J121" s="10">
        <v>7153950</v>
      </c>
      <c r="L121" s="10">
        <v>7153950</v>
      </c>
      <c r="N121" s="94">
        <f t="shared" si="4"/>
        <v>0</v>
      </c>
      <c r="P121" s="10">
        <v>7392415</v>
      </c>
      <c r="R121" s="10">
        <v>7153950</v>
      </c>
      <c r="T121" s="10">
        <f t="shared" si="5"/>
        <v>238465</v>
      </c>
    </row>
    <row r="122" spans="4:20" x14ac:dyDescent="0.2">
      <c r="D122" s="10">
        <v>8000000</v>
      </c>
      <c r="F122" s="10">
        <v>8000000</v>
      </c>
      <c r="H122" s="10">
        <f t="shared" si="3"/>
        <v>0</v>
      </c>
      <c r="J122" s="10">
        <v>7425000</v>
      </c>
      <c r="L122" s="10">
        <v>7425000</v>
      </c>
      <c r="N122" s="94">
        <f t="shared" si="4"/>
        <v>0</v>
      </c>
      <c r="P122" s="10">
        <v>7425000</v>
      </c>
      <c r="R122" s="10">
        <v>7425000</v>
      </c>
      <c r="T122" s="10">
        <f t="shared" si="5"/>
        <v>0</v>
      </c>
    </row>
    <row r="123" spans="4:20" x14ac:dyDescent="0.2">
      <c r="D123" s="10">
        <v>8000000</v>
      </c>
      <c r="F123" s="10">
        <v>8000000</v>
      </c>
      <c r="H123" s="10">
        <f t="shared" si="3"/>
        <v>0</v>
      </c>
      <c r="J123" s="10">
        <v>7680000</v>
      </c>
      <c r="L123" s="10">
        <v>7680000</v>
      </c>
      <c r="N123" s="94">
        <f t="shared" si="4"/>
        <v>0</v>
      </c>
      <c r="P123" s="10">
        <v>7680000</v>
      </c>
      <c r="R123" s="10">
        <v>7680000</v>
      </c>
      <c r="T123" s="10">
        <f t="shared" si="5"/>
        <v>0</v>
      </c>
    </row>
    <row r="124" spans="4:20" x14ac:dyDescent="0.2">
      <c r="D124" s="10">
        <v>8000000</v>
      </c>
      <c r="F124" s="10">
        <v>8000000</v>
      </c>
      <c r="H124" s="10">
        <f t="shared" si="3"/>
        <v>0</v>
      </c>
      <c r="J124" s="10">
        <v>7916000</v>
      </c>
      <c r="L124" s="10">
        <v>7916000</v>
      </c>
      <c r="N124" s="94">
        <f t="shared" si="4"/>
        <v>0</v>
      </c>
      <c r="P124" s="10">
        <v>7916000</v>
      </c>
      <c r="R124" s="10">
        <v>7916000</v>
      </c>
      <c r="T124" s="10">
        <f t="shared" si="5"/>
        <v>0</v>
      </c>
    </row>
    <row r="125" spans="4:20" x14ac:dyDescent="0.2">
      <c r="D125" s="10">
        <v>8000000</v>
      </c>
      <c r="F125" s="10">
        <v>8000000</v>
      </c>
      <c r="H125" s="10">
        <f t="shared" si="3"/>
        <v>0</v>
      </c>
      <c r="J125" s="10">
        <v>8000000</v>
      </c>
      <c r="L125" s="10">
        <v>8000000</v>
      </c>
      <c r="N125" s="94">
        <f t="shared" si="4"/>
        <v>0</v>
      </c>
      <c r="P125" s="10">
        <v>8008697.5499999998</v>
      </c>
      <c r="R125" s="10">
        <v>8000014.5999999996</v>
      </c>
      <c r="T125" s="10">
        <f t="shared" si="5"/>
        <v>8682.9500000001863</v>
      </c>
    </row>
    <row r="126" spans="4:20" x14ac:dyDescent="0.2">
      <c r="D126" s="10">
        <v>8000000</v>
      </c>
      <c r="F126" s="10">
        <v>8000000</v>
      </c>
      <c r="H126" s="10">
        <f t="shared" si="3"/>
        <v>0</v>
      </c>
      <c r="J126" s="10">
        <v>8000000</v>
      </c>
      <c r="L126" s="10">
        <v>8000000</v>
      </c>
      <c r="N126" s="94">
        <f t="shared" si="4"/>
        <v>0</v>
      </c>
      <c r="P126" s="10">
        <v>8063415.5</v>
      </c>
      <c r="R126" s="10">
        <v>8055261.8200000003</v>
      </c>
      <c r="T126" s="10">
        <f t="shared" si="5"/>
        <v>8153.679999999702</v>
      </c>
    </row>
    <row r="127" spans="4:20" x14ac:dyDescent="0.2">
      <c r="D127" s="10">
        <v>8000000</v>
      </c>
      <c r="F127" s="10">
        <v>8000000</v>
      </c>
      <c r="H127" s="10">
        <f t="shared" si="3"/>
        <v>0</v>
      </c>
      <c r="J127" s="10">
        <v>8000000</v>
      </c>
      <c r="L127" s="10">
        <v>8000000</v>
      </c>
      <c r="N127" s="94">
        <f t="shared" si="4"/>
        <v>0</v>
      </c>
      <c r="P127" s="10">
        <v>8120461.6600000001</v>
      </c>
      <c r="R127" s="10">
        <v>8085642.1900000004</v>
      </c>
      <c r="T127" s="10">
        <f t="shared" si="5"/>
        <v>34819.469999999739</v>
      </c>
    </row>
    <row r="128" spans="4:20" x14ac:dyDescent="0.2">
      <c r="D128" s="10">
        <v>8000000</v>
      </c>
      <c r="F128" s="10">
        <v>8000000</v>
      </c>
      <c r="H128" s="10">
        <f t="shared" si="3"/>
        <v>0</v>
      </c>
      <c r="J128" s="10">
        <v>8000000</v>
      </c>
      <c r="L128" s="10">
        <v>8000000</v>
      </c>
      <c r="N128" s="94">
        <f t="shared" si="4"/>
        <v>0</v>
      </c>
      <c r="P128" s="10">
        <v>8191017.4900000002</v>
      </c>
      <c r="R128" s="10">
        <v>8125142.3899999997</v>
      </c>
      <c r="T128" s="10">
        <f t="shared" si="5"/>
        <v>65875.100000000559</v>
      </c>
    </row>
    <row r="129" spans="4:20" x14ac:dyDescent="0.2">
      <c r="D129" s="10">
        <v>8262637</v>
      </c>
      <c r="F129" s="10">
        <v>8262637</v>
      </c>
      <c r="H129" s="10">
        <f t="shared" si="3"/>
        <v>0</v>
      </c>
      <c r="J129" s="10">
        <v>8000000</v>
      </c>
      <c r="L129" s="10">
        <v>8000000</v>
      </c>
      <c r="N129" s="94">
        <f t="shared" si="4"/>
        <v>0</v>
      </c>
      <c r="P129" s="10">
        <v>8254801.5</v>
      </c>
      <c r="R129" s="10">
        <v>8157669.9800000004</v>
      </c>
      <c r="T129" s="10">
        <f t="shared" si="5"/>
        <v>97131.519999999553</v>
      </c>
    </row>
    <row r="130" spans="4:20" x14ac:dyDescent="0.2">
      <c r="D130" s="10">
        <v>10000000</v>
      </c>
      <c r="F130" s="10">
        <v>10000000</v>
      </c>
      <c r="H130" s="10">
        <f t="shared" si="3"/>
        <v>0</v>
      </c>
      <c r="J130" s="10">
        <v>8000000</v>
      </c>
      <c r="L130" s="10">
        <v>8000000</v>
      </c>
      <c r="N130" s="94">
        <f t="shared" si="4"/>
        <v>0</v>
      </c>
      <c r="P130" s="10">
        <v>8262637</v>
      </c>
      <c r="R130" s="10">
        <v>8191673.0999999996</v>
      </c>
      <c r="T130" s="10">
        <f t="shared" si="5"/>
        <v>70963.900000000373</v>
      </c>
    </row>
    <row r="131" spans="4:20" x14ac:dyDescent="0.2">
      <c r="D131" s="10">
        <v>10000000</v>
      </c>
      <c r="F131" s="10">
        <v>10000000</v>
      </c>
      <c r="H131" s="10">
        <f t="shared" si="3"/>
        <v>0</v>
      </c>
      <c r="J131" s="10">
        <v>8262637</v>
      </c>
      <c r="L131" s="10">
        <v>8262637</v>
      </c>
      <c r="N131" s="94">
        <f t="shared" si="4"/>
        <v>0</v>
      </c>
      <c r="P131" s="10">
        <v>8334965.29</v>
      </c>
      <c r="R131" s="10">
        <v>8262637</v>
      </c>
      <c r="T131" s="10">
        <f t="shared" si="5"/>
        <v>72328.290000000037</v>
      </c>
    </row>
    <row r="132" spans="4:20" x14ac:dyDescent="0.2">
      <c r="D132" s="10">
        <v>11574456</v>
      </c>
      <c r="F132" s="10">
        <v>11574456</v>
      </c>
      <c r="H132" s="10">
        <f t="shared" ref="H132:H195" si="6">D132-F132</f>
        <v>0</v>
      </c>
      <c r="J132" s="10">
        <v>9875000</v>
      </c>
      <c r="L132" s="10">
        <v>9875000</v>
      </c>
      <c r="N132" s="94">
        <f t="shared" ref="N132:N195" si="7">J132-L132</f>
        <v>0</v>
      </c>
      <c r="P132" s="10">
        <v>9875000</v>
      </c>
      <c r="R132" s="10">
        <v>9875000</v>
      </c>
      <c r="T132" s="10">
        <f t="shared" ref="T132:T195" si="8">P132-R132</f>
        <v>0</v>
      </c>
    </row>
    <row r="133" spans="4:20" x14ac:dyDescent="0.2">
      <c r="D133" s="10">
        <v>12377797</v>
      </c>
      <c r="F133" s="10">
        <v>12377797</v>
      </c>
      <c r="H133" s="10">
        <f t="shared" si="6"/>
        <v>0</v>
      </c>
      <c r="J133" s="10">
        <v>10000000</v>
      </c>
      <c r="L133" s="10">
        <v>10000000</v>
      </c>
      <c r="N133" s="94">
        <f t="shared" si="7"/>
        <v>0</v>
      </c>
      <c r="P133" s="10">
        <v>10000000</v>
      </c>
      <c r="R133" s="10">
        <v>10000000</v>
      </c>
      <c r="T133" s="10">
        <f t="shared" si="8"/>
        <v>0</v>
      </c>
    </row>
    <row r="134" spans="4:20" x14ac:dyDescent="0.2">
      <c r="D134" s="10">
        <v>15000000</v>
      </c>
      <c r="F134" s="10">
        <v>15000000</v>
      </c>
      <c r="H134" s="10">
        <f t="shared" si="6"/>
        <v>0</v>
      </c>
      <c r="J134" s="10">
        <v>11574456</v>
      </c>
      <c r="L134" s="10">
        <v>11574456</v>
      </c>
      <c r="N134" s="94">
        <f t="shared" si="7"/>
        <v>0</v>
      </c>
      <c r="P134" s="10">
        <v>11574456</v>
      </c>
      <c r="R134" s="10">
        <v>11574456</v>
      </c>
      <c r="T134" s="10">
        <f t="shared" si="8"/>
        <v>0</v>
      </c>
    </row>
    <row r="135" spans="4:20" x14ac:dyDescent="0.2">
      <c r="D135" s="10">
        <v>16800000</v>
      </c>
      <c r="F135" s="10">
        <v>16800000</v>
      </c>
      <c r="H135" s="10">
        <f t="shared" si="6"/>
        <v>0</v>
      </c>
      <c r="J135" s="10">
        <v>14842500</v>
      </c>
      <c r="L135" s="10">
        <v>14842500</v>
      </c>
      <c r="N135" s="94">
        <f t="shared" si="7"/>
        <v>0</v>
      </c>
      <c r="P135" s="10">
        <v>14842500</v>
      </c>
      <c r="R135" s="10">
        <v>14842500</v>
      </c>
      <c r="T135" s="10">
        <f t="shared" si="8"/>
        <v>0</v>
      </c>
    </row>
    <row r="136" spans="4:20" x14ac:dyDescent="0.2">
      <c r="D136" s="10">
        <v>20000000</v>
      </c>
      <c r="F136" s="10">
        <v>20000000</v>
      </c>
      <c r="H136" s="10">
        <f t="shared" si="6"/>
        <v>0</v>
      </c>
      <c r="J136" s="10">
        <v>16800000</v>
      </c>
      <c r="L136" s="10">
        <v>16800000</v>
      </c>
      <c r="N136" s="94">
        <f t="shared" si="7"/>
        <v>0</v>
      </c>
      <c r="P136" s="10">
        <v>17804907.420000002</v>
      </c>
      <c r="R136" s="10">
        <v>17280298.489999998</v>
      </c>
      <c r="T136" s="10">
        <f t="shared" si="8"/>
        <v>524608.93000000343</v>
      </c>
    </row>
    <row r="137" spans="4:20" x14ac:dyDescent="0.2">
      <c r="D137" s="10">
        <v>20000000</v>
      </c>
      <c r="F137" s="10">
        <v>20000000</v>
      </c>
      <c r="H137" s="10">
        <f t="shared" si="6"/>
        <v>0</v>
      </c>
      <c r="J137" s="10">
        <v>20000000</v>
      </c>
      <c r="L137" s="10">
        <v>20000000</v>
      </c>
      <c r="N137" s="94">
        <f t="shared" si="7"/>
        <v>0</v>
      </c>
      <c r="P137" s="10">
        <v>18213357.210000001</v>
      </c>
      <c r="R137" s="10">
        <v>17721623.719999999</v>
      </c>
      <c r="T137" s="10">
        <f t="shared" si="8"/>
        <v>491733.49000000209</v>
      </c>
    </row>
    <row r="138" spans="4:20" x14ac:dyDescent="0.2">
      <c r="D138" s="10">
        <v>20000000</v>
      </c>
      <c r="F138" s="10">
        <v>20000000</v>
      </c>
      <c r="H138" s="10">
        <f t="shared" si="6"/>
        <v>0</v>
      </c>
      <c r="J138" s="10">
        <v>20000000</v>
      </c>
      <c r="L138" s="10">
        <v>20000000</v>
      </c>
      <c r="N138" s="94">
        <f t="shared" si="7"/>
        <v>0</v>
      </c>
      <c r="P138" s="10">
        <v>18523402.609999999</v>
      </c>
      <c r="R138" s="10">
        <v>18211197.039999999</v>
      </c>
      <c r="T138" s="10">
        <f t="shared" si="8"/>
        <v>312205.5700000003</v>
      </c>
    </row>
    <row r="139" spans="4:20" x14ac:dyDescent="0.2">
      <c r="D139" s="10">
        <v>20000000</v>
      </c>
      <c r="F139" s="10">
        <v>20000000</v>
      </c>
      <c r="H139" s="10">
        <f t="shared" si="6"/>
        <v>0</v>
      </c>
      <c r="J139" s="10">
        <v>20000000</v>
      </c>
      <c r="L139" s="10">
        <v>20000000</v>
      </c>
      <c r="N139" s="94">
        <f t="shared" si="7"/>
        <v>0</v>
      </c>
      <c r="P139" s="10">
        <v>18571601.859999999</v>
      </c>
      <c r="R139" s="10">
        <v>18589791.449999999</v>
      </c>
      <c r="T139" s="10">
        <f t="shared" si="8"/>
        <v>-18189.589999999851</v>
      </c>
    </row>
    <row r="140" spans="4:20" x14ac:dyDescent="0.2">
      <c r="D140" s="10">
        <v>20000000</v>
      </c>
      <c r="F140" s="10">
        <v>20000000</v>
      </c>
      <c r="H140" s="10">
        <f t="shared" si="6"/>
        <v>0</v>
      </c>
      <c r="J140" s="10">
        <v>20000000</v>
      </c>
      <c r="L140" s="10">
        <v>20000000</v>
      </c>
      <c r="N140" s="94">
        <f t="shared" si="7"/>
        <v>0</v>
      </c>
      <c r="P140" s="10">
        <v>18659770.309999999</v>
      </c>
      <c r="R140" s="10">
        <v>18659409.949999999</v>
      </c>
      <c r="T140" s="10">
        <f t="shared" si="8"/>
        <v>360.35999999940395</v>
      </c>
    </row>
    <row r="141" spans="4:20" x14ac:dyDescent="0.2">
      <c r="D141" s="10">
        <v>20000000</v>
      </c>
      <c r="F141" s="10">
        <v>20000000</v>
      </c>
      <c r="H141" s="10">
        <f t="shared" si="6"/>
        <v>0</v>
      </c>
      <c r="J141" s="10">
        <v>20000000</v>
      </c>
      <c r="L141" s="10">
        <v>20000000</v>
      </c>
      <c r="N141" s="94">
        <f t="shared" si="7"/>
        <v>0</v>
      </c>
      <c r="P141" s="10">
        <v>18996138.890000001</v>
      </c>
      <c r="R141" s="10">
        <v>18742098.039999999</v>
      </c>
      <c r="T141" s="10">
        <f t="shared" si="8"/>
        <v>254040.85000000149</v>
      </c>
    </row>
    <row r="142" spans="4:20" x14ac:dyDescent="0.2">
      <c r="D142" s="10">
        <v>20000000</v>
      </c>
      <c r="F142" s="10">
        <v>20000000</v>
      </c>
      <c r="H142" s="10">
        <f t="shared" si="6"/>
        <v>0</v>
      </c>
      <c r="J142" s="10">
        <v>20000000</v>
      </c>
      <c r="L142" s="10">
        <v>20000000</v>
      </c>
      <c r="N142" s="94">
        <f t="shared" si="7"/>
        <v>0</v>
      </c>
      <c r="P142" s="10">
        <v>19182900.940000001</v>
      </c>
      <c r="R142" s="10">
        <v>19141253.899999999</v>
      </c>
      <c r="T142" s="10">
        <f t="shared" si="8"/>
        <v>41647.040000002831</v>
      </c>
    </row>
    <row r="143" spans="4:20" x14ac:dyDescent="0.2">
      <c r="D143" s="10">
        <v>20000000</v>
      </c>
      <c r="F143" s="10">
        <v>20000000</v>
      </c>
      <c r="H143" s="10">
        <f t="shared" si="6"/>
        <v>0</v>
      </c>
      <c r="J143" s="10">
        <v>20000000</v>
      </c>
      <c r="L143" s="10">
        <v>20000000</v>
      </c>
      <c r="N143" s="94">
        <f t="shared" si="7"/>
        <v>0</v>
      </c>
      <c r="P143" s="10">
        <v>19674991.68</v>
      </c>
      <c r="R143" s="10">
        <v>19343127.75</v>
      </c>
      <c r="T143" s="10">
        <f t="shared" si="8"/>
        <v>331863.9299999997</v>
      </c>
    </row>
    <row r="144" spans="4:20" x14ac:dyDescent="0.2">
      <c r="D144" s="10">
        <v>20000000</v>
      </c>
      <c r="F144" s="10">
        <v>20000000</v>
      </c>
      <c r="H144" s="10">
        <f t="shared" si="6"/>
        <v>0</v>
      </c>
      <c r="J144" s="10">
        <v>20000000</v>
      </c>
      <c r="L144" s="10">
        <v>20000000</v>
      </c>
      <c r="N144" s="94">
        <f t="shared" si="7"/>
        <v>0</v>
      </c>
      <c r="P144" s="10">
        <v>19775966.359999999</v>
      </c>
      <c r="R144" s="10">
        <v>19838965.91</v>
      </c>
      <c r="T144" s="10">
        <f t="shared" si="8"/>
        <v>-62999.550000000745</v>
      </c>
    </row>
    <row r="145" spans="4:20" x14ac:dyDescent="0.2">
      <c r="D145" s="10">
        <v>22117000</v>
      </c>
      <c r="F145" s="10">
        <v>22117000</v>
      </c>
      <c r="H145" s="10">
        <f t="shared" si="6"/>
        <v>0</v>
      </c>
      <c r="J145" s="10">
        <v>20000000</v>
      </c>
      <c r="L145" s="10">
        <v>20000000</v>
      </c>
      <c r="N145" s="94">
        <f t="shared" si="7"/>
        <v>0</v>
      </c>
      <c r="P145" s="10">
        <v>19787940</v>
      </c>
      <c r="R145" s="10">
        <v>19963932.09</v>
      </c>
      <c r="T145" s="10">
        <f t="shared" si="8"/>
        <v>-175992.08999999985</v>
      </c>
    </row>
    <row r="146" spans="4:20" x14ac:dyDescent="0.2">
      <c r="D146" s="10">
        <v>25000000</v>
      </c>
      <c r="F146" s="10">
        <v>25000000</v>
      </c>
      <c r="H146" s="10">
        <f t="shared" si="6"/>
        <v>0</v>
      </c>
      <c r="J146" s="10">
        <v>24950000</v>
      </c>
      <c r="L146" s="10">
        <v>24950000</v>
      </c>
      <c r="N146" s="94">
        <f t="shared" si="7"/>
        <v>0</v>
      </c>
      <c r="P146" s="10">
        <v>21650306.379999999</v>
      </c>
      <c r="R146" s="10">
        <v>21163636.559999999</v>
      </c>
      <c r="T146" s="10">
        <f t="shared" si="8"/>
        <v>486669.8200000003</v>
      </c>
    </row>
    <row r="147" spans="4:20" x14ac:dyDescent="0.2">
      <c r="D147" s="10">
        <v>25000000</v>
      </c>
      <c r="F147" s="10">
        <v>25000000</v>
      </c>
      <c r="H147" s="10">
        <f t="shared" si="6"/>
        <v>0</v>
      </c>
      <c r="J147" s="10">
        <v>25000000</v>
      </c>
      <c r="L147" s="10">
        <v>25000000</v>
      </c>
      <c r="N147" s="94">
        <f t="shared" si="7"/>
        <v>0</v>
      </c>
      <c r="P147" s="10">
        <v>21931503.379999999</v>
      </c>
      <c r="R147" s="10">
        <v>21487378.890000001</v>
      </c>
      <c r="T147" s="10">
        <f t="shared" si="8"/>
        <v>444124.48999999836</v>
      </c>
    </row>
    <row r="148" spans="4:20" x14ac:dyDescent="0.2">
      <c r="D148" s="10">
        <v>25000000</v>
      </c>
      <c r="F148" s="10">
        <v>25000000</v>
      </c>
      <c r="H148" s="10">
        <f t="shared" si="6"/>
        <v>0</v>
      </c>
      <c r="J148" s="10">
        <v>25000000</v>
      </c>
      <c r="L148" s="10">
        <v>25000000</v>
      </c>
      <c r="N148" s="94">
        <f t="shared" si="7"/>
        <v>0</v>
      </c>
      <c r="P148" s="10">
        <v>22229068.34</v>
      </c>
      <c r="R148" s="10">
        <v>21616163.300000001</v>
      </c>
      <c r="T148" s="10">
        <f t="shared" si="8"/>
        <v>612905.03999999911</v>
      </c>
    </row>
    <row r="149" spans="4:20" x14ac:dyDescent="0.2">
      <c r="D149" s="10">
        <v>25000000</v>
      </c>
      <c r="F149" s="10">
        <v>25000000</v>
      </c>
      <c r="H149" s="10">
        <f t="shared" si="6"/>
        <v>0</v>
      </c>
      <c r="J149" s="10">
        <v>25000000</v>
      </c>
      <c r="L149" s="10">
        <v>25000000</v>
      </c>
      <c r="N149" s="94">
        <f t="shared" si="7"/>
        <v>0</v>
      </c>
      <c r="P149" s="10">
        <v>22542829.829999998</v>
      </c>
      <c r="R149" s="10">
        <v>21869941.030000001</v>
      </c>
      <c r="T149" s="10">
        <f t="shared" si="8"/>
        <v>672888.79999999702</v>
      </c>
    </row>
    <row r="150" spans="4:20" x14ac:dyDescent="0.2">
      <c r="D150" s="10">
        <v>25000000</v>
      </c>
      <c r="F150" s="10">
        <v>25000000</v>
      </c>
      <c r="H150" s="10">
        <f t="shared" si="6"/>
        <v>0</v>
      </c>
      <c r="J150" s="10">
        <v>25000000</v>
      </c>
      <c r="L150" s="10">
        <v>25000000</v>
      </c>
      <c r="N150" s="94">
        <f t="shared" si="7"/>
        <v>0</v>
      </c>
      <c r="P150" s="10">
        <v>22577944.460000001</v>
      </c>
      <c r="R150" s="10">
        <v>22326085.640000001</v>
      </c>
      <c r="T150" s="10">
        <f t="shared" si="8"/>
        <v>251858.8200000003</v>
      </c>
    </row>
    <row r="151" spans="4:20" x14ac:dyDescent="0.2">
      <c r="D151" s="10">
        <v>25000000</v>
      </c>
      <c r="F151" s="10">
        <v>25000000</v>
      </c>
      <c r="H151" s="10">
        <f t="shared" si="6"/>
        <v>0</v>
      </c>
      <c r="J151" s="10">
        <v>25000000</v>
      </c>
      <c r="L151" s="10">
        <v>25000000</v>
      </c>
      <c r="N151" s="94">
        <f t="shared" si="7"/>
        <v>0</v>
      </c>
      <c r="P151" s="10">
        <v>22899828.23</v>
      </c>
      <c r="R151" s="10">
        <v>22802289.93</v>
      </c>
      <c r="T151" s="10">
        <f t="shared" si="8"/>
        <v>97538.300000000745</v>
      </c>
    </row>
    <row r="152" spans="4:20" x14ac:dyDescent="0.2">
      <c r="D152" s="10">
        <v>25000000</v>
      </c>
      <c r="F152" s="10">
        <v>25000000</v>
      </c>
      <c r="H152" s="10">
        <f t="shared" si="6"/>
        <v>0</v>
      </c>
      <c r="J152" s="10">
        <v>25000000</v>
      </c>
      <c r="L152" s="10">
        <v>25000000</v>
      </c>
      <c r="N152" s="94">
        <f t="shared" si="7"/>
        <v>0</v>
      </c>
      <c r="P152" s="10">
        <v>23349979.280000001</v>
      </c>
      <c r="R152" s="10">
        <v>23330661.370000001</v>
      </c>
      <c r="T152" s="10">
        <f t="shared" si="8"/>
        <v>19317.910000000149</v>
      </c>
    </row>
    <row r="153" spans="4:20" x14ac:dyDescent="0.2">
      <c r="D153" s="10">
        <v>25000000</v>
      </c>
      <c r="F153" s="10">
        <v>25000000</v>
      </c>
      <c r="H153" s="10">
        <f t="shared" si="6"/>
        <v>0</v>
      </c>
      <c r="J153" s="10">
        <v>25000000</v>
      </c>
      <c r="L153" s="10">
        <v>25000000</v>
      </c>
      <c r="N153" s="94">
        <f t="shared" si="7"/>
        <v>0</v>
      </c>
      <c r="P153" s="10">
        <v>23816955.210000001</v>
      </c>
      <c r="R153" s="10">
        <v>23918292.68</v>
      </c>
      <c r="T153" s="10">
        <f t="shared" si="8"/>
        <v>-101337.46999999881</v>
      </c>
    </row>
    <row r="154" spans="4:20" x14ac:dyDescent="0.2">
      <c r="D154" s="10">
        <v>25000000</v>
      </c>
      <c r="F154" s="10">
        <v>25000000</v>
      </c>
      <c r="H154" s="10">
        <f t="shared" si="6"/>
        <v>0</v>
      </c>
      <c r="J154" s="10">
        <v>25000000</v>
      </c>
      <c r="L154" s="10">
        <v>25000000</v>
      </c>
      <c r="N154" s="94">
        <f t="shared" si="7"/>
        <v>0</v>
      </c>
      <c r="P154" s="10">
        <v>24391471.210000001</v>
      </c>
      <c r="R154" s="10">
        <v>24533221.640000001</v>
      </c>
      <c r="T154" s="10">
        <f t="shared" si="8"/>
        <v>-141750.4299999997</v>
      </c>
    </row>
    <row r="155" spans="4:20" x14ac:dyDescent="0.2">
      <c r="D155" s="10">
        <v>30000000</v>
      </c>
      <c r="F155" s="10">
        <v>30000000</v>
      </c>
      <c r="H155" s="10">
        <f t="shared" si="6"/>
        <v>0</v>
      </c>
      <c r="J155" s="10">
        <v>30000000</v>
      </c>
      <c r="L155" s="10">
        <v>30000000</v>
      </c>
      <c r="N155" s="94">
        <f t="shared" si="7"/>
        <v>0</v>
      </c>
      <c r="P155" s="10">
        <v>24950000</v>
      </c>
      <c r="R155" s="10">
        <v>24950000</v>
      </c>
      <c r="T155" s="10">
        <f t="shared" si="8"/>
        <v>0</v>
      </c>
    </row>
    <row r="156" spans="4:20" x14ac:dyDescent="0.2">
      <c r="D156" s="10">
        <v>37500000</v>
      </c>
      <c r="F156" s="10">
        <v>37500000</v>
      </c>
      <c r="H156" s="10">
        <f t="shared" si="6"/>
        <v>0</v>
      </c>
      <c r="J156" s="10">
        <v>37470000</v>
      </c>
      <c r="L156" s="10">
        <v>37470000</v>
      </c>
      <c r="N156" s="94">
        <f t="shared" si="7"/>
        <v>0</v>
      </c>
      <c r="P156" s="10">
        <v>28670294.120000001</v>
      </c>
      <c r="R156" s="10">
        <v>29774460.510000002</v>
      </c>
      <c r="T156" s="10">
        <f t="shared" si="8"/>
        <v>-1104166.3900000006</v>
      </c>
    </row>
    <row r="157" spans="4:20" x14ac:dyDescent="0.2">
      <c r="D157" s="10">
        <v>40000000</v>
      </c>
      <c r="F157" s="10">
        <v>40000000</v>
      </c>
      <c r="H157" s="10">
        <f t="shared" si="6"/>
        <v>0</v>
      </c>
      <c r="J157" s="10">
        <v>38280000</v>
      </c>
      <c r="L157" s="10">
        <v>38280000</v>
      </c>
      <c r="N157" s="94">
        <f t="shared" si="7"/>
        <v>0</v>
      </c>
      <c r="P157" s="10">
        <v>37470000</v>
      </c>
      <c r="R157" s="10">
        <v>37470000</v>
      </c>
      <c r="T157" s="10">
        <f t="shared" si="8"/>
        <v>0</v>
      </c>
    </row>
    <row r="158" spans="4:20" x14ac:dyDescent="0.2">
      <c r="D158" s="10">
        <v>50000000</v>
      </c>
      <c r="F158" s="10">
        <v>50000000</v>
      </c>
      <c r="H158" s="10">
        <f t="shared" si="6"/>
        <v>0</v>
      </c>
      <c r="J158" s="10">
        <v>48980600</v>
      </c>
      <c r="L158" s="10">
        <v>48980600</v>
      </c>
      <c r="N158" s="94">
        <f t="shared" si="7"/>
        <v>0</v>
      </c>
      <c r="P158" s="10">
        <v>38280000</v>
      </c>
      <c r="R158" s="10">
        <v>38280000</v>
      </c>
      <c r="T158" s="10">
        <f t="shared" si="8"/>
        <v>0</v>
      </c>
    </row>
    <row r="159" spans="4:20" x14ac:dyDescent="0.2">
      <c r="D159" s="10">
        <v>50000000</v>
      </c>
      <c r="F159" s="10">
        <v>50000000</v>
      </c>
      <c r="H159" s="10">
        <f t="shared" si="6"/>
        <v>0</v>
      </c>
      <c r="J159" s="10">
        <v>49421200</v>
      </c>
      <c r="L159" s="10">
        <v>49421200</v>
      </c>
      <c r="N159" s="94">
        <f t="shared" si="7"/>
        <v>0</v>
      </c>
      <c r="P159" s="10">
        <v>43394787.039999999</v>
      </c>
      <c r="R159" s="10">
        <v>42456194.43</v>
      </c>
      <c r="T159" s="10">
        <f t="shared" si="8"/>
        <v>938592.6099999994</v>
      </c>
    </row>
    <row r="160" spans="4:20" x14ac:dyDescent="0.2">
      <c r="D160" s="10">
        <v>50000000</v>
      </c>
      <c r="F160" s="10">
        <v>50000000</v>
      </c>
      <c r="H160" s="10">
        <f t="shared" si="6"/>
        <v>0</v>
      </c>
      <c r="J160" s="10">
        <v>49600000</v>
      </c>
      <c r="L160" s="10">
        <v>49600000</v>
      </c>
      <c r="N160" s="94">
        <f t="shared" si="7"/>
        <v>0</v>
      </c>
      <c r="P160" s="10">
        <v>44907363.030000001</v>
      </c>
      <c r="R160" s="10">
        <v>43977568.520000003</v>
      </c>
      <c r="T160" s="10">
        <f t="shared" si="8"/>
        <v>929794.50999999791</v>
      </c>
    </row>
    <row r="161" spans="4:20" x14ac:dyDescent="0.2">
      <c r="D161" s="10">
        <v>50000000</v>
      </c>
      <c r="F161" s="10">
        <v>50000000</v>
      </c>
      <c r="H161" s="10">
        <f t="shared" si="6"/>
        <v>0</v>
      </c>
      <c r="J161" s="10">
        <v>49813350</v>
      </c>
      <c r="L161" s="10">
        <v>49813350</v>
      </c>
      <c r="N161" s="94">
        <f t="shared" si="7"/>
        <v>0</v>
      </c>
      <c r="P161" s="10">
        <v>45388192.390000001</v>
      </c>
      <c r="R161" s="10">
        <v>44631225.640000001</v>
      </c>
      <c r="T161" s="10">
        <f t="shared" si="8"/>
        <v>756966.75</v>
      </c>
    </row>
    <row r="162" spans="4:20" x14ac:dyDescent="0.2">
      <c r="D162" s="10">
        <v>50000000</v>
      </c>
      <c r="F162" s="10">
        <v>50000000</v>
      </c>
      <c r="H162" s="10">
        <f t="shared" si="6"/>
        <v>0</v>
      </c>
      <c r="J162" s="10">
        <v>49875000</v>
      </c>
      <c r="L162" s="10">
        <v>49875000</v>
      </c>
      <c r="N162" s="94">
        <f t="shared" si="7"/>
        <v>0</v>
      </c>
      <c r="P162" s="10">
        <v>45958558.130000003</v>
      </c>
      <c r="R162" s="10">
        <v>45418849.549999997</v>
      </c>
      <c r="T162" s="10">
        <f t="shared" si="8"/>
        <v>539708.58000000566</v>
      </c>
    </row>
    <row r="163" spans="4:20" x14ac:dyDescent="0.2">
      <c r="D163" s="10">
        <v>50000000</v>
      </c>
      <c r="F163" s="10">
        <v>50000000</v>
      </c>
      <c r="H163" s="10">
        <f t="shared" si="6"/>
        <v>0</v>
      </c>
      <c r="J163" s="10">
        <v>49893500</v>
      </c>
      <c r="L163" s="10">
        <v>49893500</v>
      </c>
      <c r="N163" s="94">
        <f t="shared" si="7"/>
        <v>0</v>
      </c>
      <c r="P163" s="10">
        <v>46468413.079999998</v>
      </c>
      <c r="R163" s="10">
        <v>45677772.350000001</v>
      </c>
      <c r="T163" s="10">
        <f t="shared" si="8"/>
        <v>790640.72999999672</v>
      </c>
    </row>
    <row r="164" spans="4:20" x14ac:dyDescent="0.2">
      <c r="D164" s="10">
        <v>50000000</v>
      </c>
      <c r="F164" s="10">
        <v>50000000</v>
      </c>
      <c r="H164" s="10">
        <f t="shared" si="6"/>
        <v>0</v>
      </c>
      <c r="J164" s="10">
        <v>49895000</v>
      </c>
      <c r="L164" s="10">
        <v>49895000</v>
      </c>
      <c r="N164" s="94">
        <f t="shared" si="7"/>
        <v>0</v>
      </c>
      <c r="P164" s="10">
        <v>47219633.450000003</v>
      </c>
      <c r="R164" s="10">
        <v>46235706.32</v>
      </c>
      <c r="T164" s="10">
        <f t="shared" si="8"/>
        <v>983927.13000000268</v>
      </c>
    </row>
    <row r="165" spans="4:20" x14ac:dyDescent="0.2">
      <c r="D165" s="10">
        <v>50000000</v>
      </c>
      <c r="F165" s="10">
        <v>50000000</v>
      </c>
      <c r="H165" s="10">
        <f t="shared" si="6"/>
        <v>0</v>
      </c>
      <c r="J165" s="10">
        <v>49897000</v>
      </c>
      <c r="L165" s="10">
        <v>49897000</v>
      </c>
      <c r="N165" s="94">
        <f t="shared" si="7"/>
        <v>0</v>
      </c>
      <c r="P165" s="10">
        <v>47994081.530000001</v>
      </c>
      <c r="R165" s="10">
        <v>46309057.390000001</v>
      </c>
      <c r="T165" s="10">
        <f t="shared" si="8"/>
        <v>1685024.1400000006</v>
      </c>
    </row>
    <row r="166" spans="4:20" x14ac:dyDescent="0.2">
      <c r="D166" s="10">
        <v>50000000</v>
      </c>
      <c r="F166" s="10">
        <v>50000000</v>
      </c>
      <c r="H166" s="10">
        <f t="shared" si="6"/>
        <v>0</v>
      </c>
      <c r="J166" s="10">
        <v>49897000</v>
      </c>
      <c r="L166" s="10">
        <v>49897000</v>
      </c>
      <c r="N166" s="94">
        <f t="shared" si="7"/>
        <v>0</v>
      </c>
      <c r="P166" s="10">
        <v>48288381.770000003</v>
      </c>
      <c r="R166" s="10">
        <v>47143275.340000004</v>
      </c>
      <c r="T166" s="10">
        <f t="shared" si="8"/>
        <v>1145106.4299999997</v>
      </c>
    </row>
    <row r="167" spans="4:20" x14ac:dyDescent="0.2">
      <c r="D167" s="10">
        <v>50000000</v>
      </c>
      <c r="F167" s="10">
        <v>50000000</v>
      </c>
      <c r="H167" s="10">
        <f t="shared" si="6"/>
        <v>0</v>
      </c>
      <c r="J167" s="10">
        <v>49900000</v>
      </c>
      <c r="L167" s="10">
        <v>49900000</v>
      </c>
      <c r="N167" s="94">
        <f t="shared" si="7"/>
        <v>0</v>
      </c>
      <c r="P167" s="10">
        <v>48373102.840000004</v>
      </c>
      <c r="R167" s="10">
        <v>47808530.659999996</v>
      </c>
      <c r="T167" s="10">
        <f t="shared" si="8"/>
        <v>564572.18000000715</v>
      </c>
    </row>
    <row r="168" spans="4:20" x14ac:dyDescent="0.2">
      <c r="D168" s="10">
        <v>50000000</v>
      </c>
      <c r="F168" s="10">
        <v>50000000</v>
      </c>
      <c r="H168" s="10">
        <f t="shared" si="6"/>
        <v>0</v>
      </c>
      <c r="J168" s="10">
        <v>49901250</v>
      </c>
      <c r="L168" s="10">
        <v>49901250</v>
      </c>
      <c r="N168" s="94">
        <f t="shared" si="7"/>
        <v>0</v>
      </c>
      <c r="P168" s="10">
        <v>48651177.649999999</v>
      </c>
      <c r="R168" s="10">
        <v>48030013.409999996</v>
      </c>
      <c r="T168" s="10">
        <f t="shared" si="8"/>
        <v>621164.24000000209</v>
      </c>
    </row>
    <row r="169" spans="4:20" x14ac:dyDescent="0.2">
      <c r="D169" s="10">
        <v>50000000</v>
      </c>
      <c r="F169" s="10">
        <v>50000000</v>
      </c>
      <c r="H169" s="10">
        <f t="shared" si="6"/>
        <v>0</v>
      </c>
      <c r="J169" s="10">
        <v>49901250</v>
      </c>
      <c r="L169" s="10">
        <v>49901250</v>
      </c>
      <c r="N169" s="94">
        <f t="shared" si="7"/>
        <v>0</v>
      </c>
      <c r="P169" s="10">
        <v>48651419.479999997</v>
      </c>
      <c r="R169" s="10">
        <v>48156194.18</v>
      </c>
      <c r="T169" s="10">
        <f t="shared" si="8"/>
        <v>495225.29999999702</v>
      </c>
    </row>
    <row r="170" spans="4:20" x14ac:dyDescent="0.2">
      <c r="D170" s="10">
        <v>50000000</v>
      </c>
      <c r="F170" s="10">
        <v>50000000</v>
      </c>
      <c r="H170" s="10">
        <f t="shared" si="6"/>
        <v>0</v>
      </c>
      <c r="J170" s="10">
        <v>49901250</v>
      </c>
      <c r="L170" s="10">
        <v>49901250</v>
      </c>
      <c r="N170" s="94">
        <f t="shared" si="7"/>
        <v>0</v>
      </c>
      <c r="P170" s="10">
        <v>48966417.68</v>
      </c>
      <c r="R170" s="10">
        <v>48163371.909999996</v>
      </c>
      <c r="T170" s="10">
        <f t="shared" si="8"/>
        <v>803045.77000000328</v>
      </c>
    </row>
    <row r="171" spans="4:20" x14ac:dyDescent="0.2">
      <c r="D171" s="10">
        <v>50000000</v>
      </c>
      <c r="F171" s="10">
        <v>50000000</v>
      </c>
      <c r="H171" s="10">
        <f t="shared" si="6"/>
        <v>0</v>
      </c>
      <c r="J171" s="10">
        <v>49907250</v>
      </c>
      <c r="L171" s="10">
        <v>49907250</v>
      </c>
      <c r="N171" s="94">
        <f t="shared" si="7"/>
        <v>0</v>
      </c>
      <c r="P171" s="10">
        <v>48970624.259999998</v>
      </c>
      <c r="R171" s="10">
        <v>48369793.810000002</v>
      </c>
      <c r="T171" s="10">
        <f t="shared" si="8"/>
        <v>600830.44999999553</v>
      </c>
    </row>
    <row r="172" spans="4:20" x14ac:dyDescent="0.2">
      <c r="D172" s="10">
        <v>50000000</v>
      </c>
      <c r="F172" s="10">
        <v>50000000</v>
      </c>
      <c r="H172" s="10">
        <f t="shared" si="6"/>
        <v>0</v>
      </c>
      <c r="J172" s="10">
        <v>49907250</v>
      </c>
      <c r="L172" s="10">
        <v>49907250</v>
      </c>
      <c r="N172" s="94">
        <f t="shared" si="7"/>
        <v>0</v>
      </c>
      <c r="P172" s="10">
        <v>48980028.729999997</v>
      </c>
      <c r="R172" s="10">
        <v>48545530.329999998</v>
      </c>
      <c r="T172" s="10">
        <f t="shared" si="8"/>
        <v>434498.39999999851</v>
      </c>
    </row>
    <row r="173" spans="4:20" x14ac:dyDescent="0.2">
      <c r="D173" s="10">
        <v>50000000</v>
      </c>
      <c r="F173" s="10">
        <v>50000000</v>
      </c>
      <c r="H173" s="10">
        <f t="shared" si="6"/>
        <v>0</v>
      </c>
      <c r="J173" s="10">
        <v>49907250</v>
      </c>
      <c r="L173" s="10">
        <v>49907250</v>
      </c>
      <c r="N173" s="94">
        <f t="shared" si="7"/>
        <v>0</v>
      </c>
      <c r="P173" s="10">
        <v>49254785.789999999</v>
      </c>
      <c r="R173" s="10">
        <v>48550656.509999998</v>
      </c>
      <c r="T173" s="10">
        <f t="shared" si="8"/>
        <v>704129.28000000119</v>
      </c>
    </row>
    <row r="174" spans="4:20" x14ac:dyDescent="0.2">
      <c r="D174" s="10">
        <v>50000000</v>
      </c>
      <c r="F174" s="10">
        <v>50000000</v>
      </c>
      <c r="H174" s="10">
        <f t="shared" si="6"/>
        <v>0</v>
      </c>
      <c r="J174" s="10">
        <v>49907250</v>
      </c>
      <c r="L174" s="10">
        <v>49907250</v>
      </c>
      <c r="N174" s="94">
        <f t="shared" si="7"/>
        <v>0</v>
      </c>
      <c r="P174" s="10">
        <v>49293194.149999999</v>
      </c>
      <c r="R174" s="10">
        <v>48869733.219999999</v>
      </c>
      <c r="T174" s="10">
        <f t="shared" si="8"/>
        <v>423460.9299999997</v>
      </c>
    </row>
    <row r="175" spans="4:20" x14ac:dyDescent="0.2">
      <c r="D175" s="10">
        <v>50000000</v>
      </c>
      <c r="F175" s="10">
        <v>50000000</v>
      </c>
      <c r="H175" s="10">
        <f t="shared" si="6"/>
        <v>0</v>
      </c>
      <c r="J175" s="10">
        <v>49910650</v>
      </c>
      <c r="L175" s="10">
        <v>49910650</v>
      </c>
      <c r="N175" s="94">
        <f t="shared" si="7"/>
        <v>0</v>
      </c>
      <c r="P175" s="10">
        <v>49566378.399999999</v>
      </c>
      <c r="R175" s="10">
        <v>48942639.810000002</v>
      </c>
      <c r="T175" s="10">
        <f t="shared" si="8"/>
        <v>623738.58999999613</v>
      </c>
    </row>
    <row r="176" spans="4:20" x14ac:dyDescent="0.2">
      <c r="D176" s="10">
        <v>50000000</v>
      </c>
      <c r="F176" s="10">
        <v>50000000</v>
      </c>
      <c r="H176" s="10">
        <f t="shared" si="6"/>
        <v>0</v>
      </c>
      <c r="J176" s="10">
        <v>50000000</v>
      </c>
      <c r="L176" s="10">
        <v>50000000</v>
      </c>
      <c r="N176" s="94">
        <f t="shared" si="7"/>
        <v>0</v>
      </c>
      <c r="P176" s="10">
        <v>49744605.520000003</v>
      </c>
      <c r="R176" s="10">
        <v>49204366.170000002</v>
      </c>
      <c r="T176" s="10">
        <f t="shared" si="8"/>
        <v>540239.35000000149</v>
      </c>
    </row>
    <row r="177" spans="4:20" x14ac:dyDescent="0.2">
      <c r="D177" s="10">
        <v>50000000</v>
      </c>
      <c r="F177" s="10">
        <v>50000000</v>
      </c>
      <c r="H177" s="10">
        <f t="shared" si="6"/>
        <v>0</v>
      </c>
      <c r="J177" s="10">
        <v>50000000</v>
      </c>
      <c r="L177" s="10">
        <v>50000000</v>
      </c>
      <c r="N177" s="94">
        <f t="shared" si="7"/>
        <v>0</v>
      </c>
      <c r="P177" s="10">
        <v>49754419.270000003</v>
      </c>
      <c r="R177" s="10">
        <v>49650961.299999997</v>
      </c>
      <c r="T177" s="10">
        <f t="shared" si="8"/>
        <v>103457.97000000626</v>
      </c>
    </row>
    <row r="178" spans="4:20" x14ac:dyDescent="0.2">
      <c r="D178" s="10">
        <v>50000000</v>
      </c>
      <c r="F178" s="10">
        <v>50000000</v>
      </c>
      <c r="H178" s="10">
        <f t="shared" si="6"/>
        <v>0</v>
      </c>
      <c r="J178" s="10">
        <v>50000000</v>
      </c>
      <c r="L178" s="10">
        <v>50000000</v>
      </c>
      <c r="N178" s="94">
        <f t="shared" si="7"/>
        <v>0</v>
      </c>
      <c r="P178" s="10">
        <v>49777840.329999998</v>
      </c>
      <c r="R178" s="10">
        <v>49747953.439999998</v>
      </c>
      <c r="T178" s="10">
        <f t="shared" si="8"/>
        <v>29886.890000000596</v>
      </c>
    </row>
    <row r="179" spans="4:20" x14ac:dyDescent="0.2">
      <c r="D179" s="10">
        <v>50000000</v>
      </c>
      <c r="F179" s="10">
        <v>50000000</v>
      </c>
      <c r="H179" s="10">
        <f t="shared" si="6"/>
        <v>0</v>
      </c>
      <c r="J179" s="10">
        <v>50000000</v>
      </c>
      <c r="L179" s="10">
        <v>50000000</v>
      </c>
      <c r="N179" s="94">
        <f t="shared" si="7"/>
        <v>0</v>
      </c>
      <c r="P179" s="10">
        <v>49791139.159999996</v>
      </c>
      <c r="R179" s="10">
        <v>49753727.310000002</v>
      </c>
      <c r="T179" s="10">
        <f t="shared" si="8"/>
        <v>37411.84999999404</v>
      </c>
    </row>
    <row r="180" spans="4:20" x14ac:dyDescent="0.2">
      <c r="D180" s="10">
        <v>50000000</v>
      </c>
      <c r="F180" s="10">
        <v>50000000</v>
      </c>
      <c r="H180" s="10">
        <f t="shared" si="6"/>
        <v>0</v>
      </c>
      <c r="J180" s="10">
        <v>50000000</v>
      </c>
      <c r="L180" s="10">
        <v>50000000</v>
      </c>
      <c r="N180" s="94">
        <f t="shared" si="7"/>
        <v>0</v>
      </c>
      <c r="P180" s="10">
        <v>49802428.829999998</v>
      </c>
      <c r="R180" s="10">
        <v>49849640.659999996</v>
      </c>
      <c r="T180" s="10">
        <f t="shared" si="8"/>
        <v>-47211.829999998212</v>
      </c>
    </row>
    <row r="181" spans="4:20" x14ac:dyDescent="0.2">
      <c r="D181" s="10">
        <v>50000000</v>
      </c>
      <c r="F181" s="10">
        <v>50000000</v>
      </c>
      <c r="H181" s="10">
        <f t="shared" si="6"/>
        <v>0</v>
      </c>
      <c r="J181" s="10">
        <v>50000000</v>
      </c>
      <c r="L181" s="10">
        <v>50000000</v>
      </c>
      <c r="N181" s="94">
        <f t="shared" si="7"/>
        <v>0</v>
      </c>
      <c r="P181" s="10">
        <v>49841820.990000002</v>
      </c>
      <c r="R181" s="10">
        <v>49883646.210000001</v>
      </c>
      <c r="T181" s="10">
        <f t="shared" si="8"/>
        <v>-41825.219999998808</v>
      </c>
    </row>
    <row r="182" spans="4:20" x14ac:dyDescent="0.2">
      <c r="D182" s="10">
        <v>50000000</v>
      </c>
      <c r="F182" s="10">
        <v>50000000</v>
      </c>
      <c r="H182" s="10">
        <f t="shared" si="6"/>
        <v>0</v>
      </c>
      <c r="J182" s="10">
        <v>50000000</v>
      </c>
      <c r="L182" s="10">
        <v>50000000</v>
      </c>
      <c r="N182" s="94">
        <f t="shared" si="7"/>
        <v>0</v>
      </c>
      <c r="P182" s="10">
        <v>49889176.189999998</v>
      </c>
      <c r="R182" s="10">
        <v>49909121.18</v>
      </c>
      <c r="T182" s="10">
        <f t="shared" si="8"/>
        <v>-19944.990000002086</v>
      </c>
    </row>
    <row r="183" spans="4:20" x14ac:dyDescent="0.2">
      <c r="D183" s="10">
        <v>50000000</v>
      </c>
      <c r="F183" s="10">
        <v>50000000</v>
      </c>
      <c r="H183" s="10">
        <f t="shared" si="6"/>
        <v>0</v>
      </c>
      <c r="J183" s="10">
        <v>50000000</v>
      </c>
      <c r="L183" s="10">
        <v>50000000</v>
      </c>
      <c r="N183" s="94">
        <f t="shared" si="7"/>
        <v>0</v>
      </c>
      <c r="P183" s="10">
        <v>50213719.060000002</v>
      </c>
      <c r="R183" s="10">
        <v>49934470.719999999</v>
      </c>
      <c r="T183" s="10">
        <f t="shared" si="8"/>
        <v>279248.34000000358</v>
      </c>
    </row>
    <row r="184" spans="4:20" x14ac:dyDescent="0.2">
      <c r="D184" s="10">
        <v>50000000</v>
      </c>
      <c r="F184" s="10">
        <v>50000000</v>
      </c>
      <c r="H184" s="10">
        <f t="shared" si="6"/>
        <v>0</v>
      </c>
      <c r="J184" s="10">
        <v>50000000</v>
      </c>
      <c r="L184" s="10">
        <v>50000000</v>
      </c>
      <c r="N184" s="94">
        <f t="shared" si="7"/>
        <v>0</v>
      </c>
      <c r="P184" s="10">
        <v>50256848.539999999</v>
      </c>
      <c r="R184" s="10">
        <v>49967137.109999999</v>
      </c>
      <c r="T184" s="10">
        <f t="shared" si="8"/>
        <v>289711.4299999997</v>
      </c>
    </row>
    <row r="185" spans="4:20" x14ac:dyDescent="0.2">
      <c r="D185" s="10">
        <v>50000000</v>
      </c>
      <c r="F185" s="10">
        <v>50000000</v>
      </c>
      <c r="H185" s="10">
        <f t="shared" si="6"/>
        <v>0</v>
      </c>
      <c r="J185" s="10">
        <v>50000000</v>
      </c>
      <c r="L185" s="10">
        <v>50000000</v>
      </c>
      <c r="N185" s="94">
        <f t="shared" si="7"/>
        <v>0</v>
      </c>
      <c r="P185" s="10">
        <v>50415191.399999999</v>
      </c>
      <c r="R185" s="10">
        <v>50093235.299999997</v>
      </c>
      <c r="T185" s="10">
        <f t="shared" si="8"/>
        <v>321956.10000000149</v>
      </c>
    </row>
    <row r="186" spans="4:20" x14ac:dyDescent="0.2">
      <c r="D186" s="10">
        <v>50000000</v>
      </c>
      <c r="F186" s="10">
        <v>50000000</v>
      </c>
      <c r="H186" s="10">
        <f t="shared" si="6"/>
        <v>0</v>
      </c>
      <c r="J186" s="10">
        <v>50000000</v>
      </c>
      <c r="L186" s="10">
        <v>50000000</v>
      </c>
      <c r="N186" s="94">
        <f t="shared" si="7"/>
        <v>0</v>
      </c>
      <c r="P186" s="10">
        <v>50490850.700000003</v>
      </c>
      <c r="R186" s="10">
        <v>50228901.93</v>
      </c>
      <c r="T186" s="10">
        <f t="shared" si="8"/>
        <v>261948.77000000328</v>
      </c>
    </row>
    <row r="187" spans="4:20" x14ac:dyDescent="0.2">
      <c r="D187" s="10">
        <v>50000000</v>
      </c>
      <c r="F187" s="10">
        <v>50000000</v>
      </c>
      <c r="H187" s="10">
        <f t="shared" si="6"/>
        <v>0</v>
      </c>
      <c r="J187" s="10">
        <v>50000000</v>
      </c>
      <c r="L187" s="10">
        <v>50000000</v>
      </c>
      <c r="N187" s="94">
        <f t="shared" si="7"/>
        <v>0</v>
      </c>
      <c r="P187" s="10">
        <v>50567009.039999999</v>
      </c>
      <c r="R187" s="10">
        <v>50252064.479999997</v>
      </c>
      <c r="T187" s="10">
        <f t="shared" si="8"/>
        <v>314944.56000000238</v>
      </c>
    </row>
    <row r="188" spans="4:20" x14ac:dyDescent="0.2">
      <c r="D188" s="10">
        <v>50000000</v>
      </c>
      <c r="F188" s="10">
        <v>50000000</v>
      </c>
      <c r="H188" s="10">
        <f t="shared" si="6"/>
        <v>0</v>
      </c>
      <c r="J188" s="10">
        <v>50000000</v>
      </c>
      <c r="L188" s="10">
        <v>50000000</v>
      </c>
      <c r="N188" s="94">
        <f t="shared" si="7"/>
        <v>0</v>
      </c>
      <c r="P188" s="10">
        <v>50954498.219999999</v>
      </c>
      <c r="R188" s="10">
        <v>50398781.390000001</v>
      </c>
      <c r="T188" s="10">
        <f t="shared" si="8"/>
        <v>555716.82999999821</v>
      </c>
    </row>
    <row r="189" spans="4:20" x14ac:dyDescent="0.2">
      <c r="D189" s="10">
        <v>50000000</v>
      </c>
      <c r="F189" s="10">
        <v>50000000</v>
      </c>
      <c r="H189" s="10">
        <f t="shared" si="6"/>
        <v>0</v>
      </c>
      <c r="J189" s="10">
        <v>50000000</v>
      </c>
      <c r="L189" s="10">
        <v>50000000</v>
      </c>
      <c r="N189" s="94">
        <f t="shared" si="7"/>
        <v>0</v>
      </c>
      <c r="P189" s="10">
        <v>51142308.549999997</v>
      </c>
      <c r="R189" s="10">
        <v>50428137.590000004</v>
      </c>
      <c r="T189" s="10">
        <f t="shared" si="8"/>
        <v>714170.95999999344</v>
      </c>
    </row>
    <row r="190" spans="4:20" x14ac:dyDescent="0.2">
      <c r="D190" s="10">
        <v>50000000</v>
      </c>
      <c r="F190" s="10">
        <v>50000000</v>
      </c>
      <c r="H190" s="10">
        <f t="shared" si="6"/>
        <v>0</v>
      </c>
      <c r="J190" s="10">
        <v>50000000</v>
      </c>
      <c r="L190" s="10">
        <v>50000000</v>
      </c>
      <c r="N190" s="94">
        <f t="shared" si="7"/>
        <v>0</v>
      </c>
      <c r="P190" s="10">
        <v>51285777.350000001</v>
      </c>
      <c r="R190" s="10">
        <v>50581214.100000001</v>
      </c>
      <c r="T190" s="10">
        <f t="shared" si="8"/>
        <v>704563.25</v>
      </c>
    </row>
    <row r="191" spans="4:20" x14ac:dyDescent="0.2">
      <c r="D191" s="10">
        <v>50000000</v>
      </c>
      <c r="F191" s="10">
        <v>50000000</v>
      </c>
      <c r="H191" s="10">
        <f t="shared" si="6"/>
        <v>0</v>
      </c>
      <c r="J191" s="10">
        <v>50005162.920000002</v>
      </c>
      <c r="L191" s="10">
        <v>50005162.920000002</v>
      </c>
      <c r="N191" s="94">
        <f t="shared" si="7"/>
        <v>0</v>
      </c>
      <c r="P191" s="10">
        <v>51512564.420000002</v>
      </c>
      <c r="R191" s="10">
        <v>50736415.340000004</v>
      </c>
      <c r="T191" s="10">
        <f t="shared" si="8"/>
        <v>776149.07999999821</v>
      </c>
    </row>
    <row r="192" spans="4:20" x14ac:dyDescent="0.2">
      <c r="D192" s="10">
        <v>50000000</v>
      </c>
      <c r="F192" s="10">
        <v>50000000</v>
      </c>
      <c r="H192" s="10">
        <f t="shared" si="6"/>
        <v>0</v>
      </c>
      <c r="J192" s="10">
        <v>50008851.759999998</v>
      </c>
      <c r="L192" s="10">
        <v>50008851.759999998</v>
      </c>
      <c r="N192" s="94">
        <f t="shared" si="7"/>
        <v>0</v>
      </c>
      <c r="P192" s="10">
        <v>51686793.719999999</v>
      </c>
      <c r="R192" s="10">
        <v>50897560.850000001</v>
      </c>
      <c r="T192" s="10">
        <f t="shared" si="8"/>
        <v>789232.86999999732</v>
      </c>
    </row>
    <row r="193" spans="4:20" x14ac:dyDescent="0.2">
      <c r="D193" s="10">
        <v>50000000</v>
      </c>
      <c r="F193" s="10">
        <v>50000000</v>
      </c>
      <c r="H193" s="10">
        <f t="shared" si="6"/>
        <v>0</v>
      </c>
      <c r="J193" s="10">
        <v>50010535.579999998</v>
      </c>
      <c r="L193" s="10">
        <v>50010535.579999998</v>
      </c>
      <c r="N193" s="94">
        <f t="shared" si="7"/>
        <v>0</v>
      </c>
      <c r="P193" s="10">
        <v>51748160.840000004</v>
      </c>
      <c r="R193" s="10">
        <v>50976542.759999998</v>
      </c>
      <c r="T193" s="10">
        <f t="shared" si="8"/>
        <v>771618.08000000566</v>
      </c>
    </row>
    <row r="194" spans="4:20" x14ac:dyDescent="0.2">
      <c r="D194" s="10">
        <v>50000000</v>
      </c>
      <c r="F194" s="10">
        <v>50000000</v>
      </c>
      <c r="H194" s="10">
        <f t="shared" si="6"/>
        <v>0</v>
      </c>
      <c r="J194" s="10">
        <v>50019873.119999997</v>
      </c>
      <c r="L194" s="10">
        <v>50019873.119999997</v>
      </c>
      <c r="N194" s="94">
        <f t="shared" si="7"/>
        <v>0</v>
      </c>
      <c r="P194" s="10">
        <v>52066829.520000003</v>
      </c>
      <c r="R194" s="10">
        <v>51038207.57</v>
      </c>
      <c r="T194" s="10">
        <f t="shared" si="8"/>
        <v>1028621.950000003</v>
      </c>
    </row>
    <row r="195" spans="4:20" x14ac:dyDescent="0.2">
      <c r="D195" s="10">
        <v>50000000</v>
      </c>
      <c r="F195" s="10">
        <v>50000000</v>
      </c>
      <c r="H195" s="10">
        <f t="shared" si="6"/>
        <v>0</v>
      </c>
      <c r="J195" s="10">
        <v>50068376.460000001</v>
      </c>
      <c r="L195" s="10">
        <v>50068376.460000001</v>
      </c>
      <c r="N195" s="94">
        <f t="shared" si="7"/>
        <v>0</v>
      </c>
      <c r="P195" s="10">
        <v>52408277.259999998</v>
      </c>
      <c r="R195" s="10">
        <v>51190238.829999998</v>
      </c>
      <c r="T195" s="10">
        <f t="shared" si="8"/>
        <v>1218038.4299999997</v>
      </c>
    </row>
    <row r="196" spans="4:20" x14ac:dyDescent="0.2">
      <c r="D196" s="10">
        <v>50000000</v>
      </c>
      <c r="F196" s="10">
        <v>50000000</v>
      </c>
      <c r="H196" s="10">
        <f t="shared" ref="H196:H259" si="9">D196-F196</f>
        <v>0</v>
      </c>
      <c r="J196" s="10">
        <v>50089923.200000003</v>
      </c>
      <c r="L196" s="10">
        <v>50089923.200000003</v>
      </c>
      <c r="N196" s="94">
        <f t="shared" ref="N196:N259" si="10">J196-L196</f>
        <v>0</v>
      </c>
      <c r="P196" s="10">
        <v>52677805.5</v>
      </c>
      <c r="R196" s="10">
        <v>51255053.640000001</v>
      </c>
      <c r="T196" s="10">
        <f t="shared" ref="T196:T259" si="11">P196-R196</f>
        <v>1422751.8599999994</v>
      </c>
    </row>
    <row r="197" spans="4:20" x14ac:dyDescent="0.2">
      <c r="D197" s="10">
        <v>50000000</v>
      </c>
      <c r="F197" s="10">
        <v>50000000</v>
      </c>
      <c r="H197" s="10">
        <f t="shared" si="9"/>
        <v>0</v>
      </c>
      <c r="J197" s="10">
        <v>51448376.32</v>
      </c>
      <c r="L197" s="10">
        <v>51448376.32</v>
      </c>
      <c r="N197" s="94">
        <f t="shared" si="10"/>
        <v>0</v>
      </c>
      <c r="P197" s="10">
        <v>52820614.579999998</v>
      </c>
      <c r="R197" s="10">
        <v>51394043.759999998</v>
      </c>
      <c r="T197" s="10">
        <f t="shared" si="11"/>
        <v>1426570.8200000003</v>
      </c>
    </row>
    <row r="198" spans="4:20" x14ac:dyDescent="0.2">
      <c r="D198" s="10">
        <v>50000000</v>
      </c>
      <c r="F198" s="10">
        <v>50000000</v>
      </c>
      <c r="H198" s="10">
        <f t="shared" si="9"/>
        <v>0</v>
      </c>
      <c r="J198" s="10">
        <v>51706881.719999999</v>
      </c>
      <c r="L198" s="10">
        <v>51706881.719999999</v>
      </c>
      <c r="N198" s="94">
        <f t="shared" si="10"/>
        <v>0</v>
      </c>
      <c r="P198" s="10">
        <v>52907836.289999999</v>
      </c>
      <c r="R198" s="10">
        <v>51494131.170000002</v>
      </c>
      <c r="T198" s="10">
        <f t="shared" si="11"/>
        <v>1413705.1199999973</v>
      </c>
    </row>
    <row r="199" spans="4:20" x14ac:dyDescent="0.2">
      <c r="D199" s="10">
        <v>60000000</v>
      </c>
      <c r="F199" s="10">
        <v>60000000</v>
      </c>
      <c r="H199" s="10">
        <f t="shared" si="9"/>
        <v>0</v>
      </c>
      <c r="J199" s="10">
        <v>60000000</v>
      </c>
      <c r="L199" s="10">
        <v>60000000</v>
      </c>
      <c r="N199" s="94">
        <f t="shared" si="10"/>
        <v>0</v>
      </c>
      <c r="P199" s="10">
        <v>52930364.149999999</v>
      </c>
      <c r="R199" s="10">
        <v>51537082.990000002</v>
      </c>
      <c r="T199" s="10">
        <f t="shared" si="11"/>
        <v>1393281.1599999964</v>
      </c>
    </row>
    <row r="200" spans="4:20" x14ac:dyDescent="0.2">
      <c r="D200" s="10">
        <v>60000000</v>
      </c>
      <c r="F200" s="10">
        <v>60000000</v>
      </c>
      <c r="H200" s="10">
        <f t="shared" si="9"/>
        <v>0</v>
      </c>
      <c r="J200" s="10">
        <v>60000000</v>
      </c>
      <c r="L200" s="10">
        <v>60000000</v>
      </c>
      <c r="N200" s="94">
        <f t="shared" si="10"/>
        <v>0</v>
      </c>
      <c r="P200" s="10">
        <v>55894843.149999999</v>
      </c>
      <c r="R200" s="10">
        <v>54400386.630000003</v>
      </c>
      <c r="T200" s="10">
        <f t="shared" si="11"/>
        <v>1494456.5199999958</v>
      </c>
    </row>
    <row r="201" spans="4:20" x14ac:dyDescent="0.2">
      <c r="D201" s="10">
        <v>60000000</v>
      </c>
      <c r="F201" s="10">
        <v>60000000</v>
      </c>
      <c r="H201" s="10">
        <f t="shared" si="9"/>
        <v>0</v>
      </c>
      <c r="J201" s="10">
        <v>60000000</v>
      </c>
      <c r="L201" s="10">
        <v>60000000</v>
      </c>
      <c r="N201" s="94">
        <f t="shared" si="10"/>
        <v>0</v>
      </c>
      <c r="P201" s="10">
        <v>56641436.039999999</v>
      </c>
      <c r="R201" s="10">
        <v>55537077.670000002</v>
      </c>
      <c r="T201" s="10">
        <f t="shared" si="11"/>
        <v>1104358.3699999973</v>
      </c>
    </row>
    <row r="202" spans="4:20" x14ac:dyDescent="0.2">
      <c r="D202" s="10">
        <v>60000000</v>
      </c>
      <c r="F202" s="10">
        <v>60000000</v>
      </c>
      <c r="H202" s="10">
        <f t="shared" si="9"/>
        <v>0</v>
      </c>
      <c r="J202" s="10">
        <v>60000000</v>
      </c>
      <c r="L202" s="10">
        <v>60000000</v>
      </c>
      <c r="N202" s="94">
        <f t="shared" si="10"/>
        <v>0</v>
      </c>
      <c r="P202" s="10">
        <v>57442741.770000003</v>
      </c>
      <c r="R202" s="10">
        <v>56515170.549999997</v>
      </c>
      <c r="T202" s="10">
        <f t="shared" si="11"/>
        <v>927571.22000000626</v>
      </c>
    </row>
    <row r="203" spans="4:20" x14ac:dyDescent="0.2">
      <c r="D203" s="10">
        <v>90000000</v>
      </c>
      <c r="F203" s="10">
        <v>90000000</v>
      </c>
      <c r="H203" s="10">
        <f t="shared" si="9"/>
        <v>0</v>
      </c>
      <c r="J203" s="10">
        <v>89055000</v>
      </c>
      <c r="L203" s="10">
        <v>89055000</v>
      </c>
      <c r="N203" s="94">
        <f t="shared" si="10"/>
        <v>0</v>
      </c>
      <c r="P203" s="10">
        <v>58437298.100000001</v>
      </c>
      <c r="R203" s="10">
        <v>57567422.710000001</v>
      </c>
      <c r="T203" s="10">
        <f t="shared" si="11"/>
        <v>869875.3900000006</v>
      </c>
    </row>
    <row r="204" spans="4:20" x14ac:dyDescent="0.2">
      <c r="D204" s="10">
        <v>100000000</v>
      </c>
      <c r="F204" s="10">
        <v>100000000</v>
      </c>
      <c r="H204" s="10">
        <f t="shared" si="9"/>
        <v>0</v>
      </c>
      <c r="J204" s="10">
        <v>95855900</v>
      </c>
      <c r="L204" s="10">
        <v>95855900</v>
      </c>
      <c r="N204" s="94">
        <f t="shared" si="10"/>
        <v>0</v>
      </c>
      <c r="P204" s="10">
        <v>89055000</v>
      </c>
      <c r="R204" s="10">
        <v>89055000</v>
      </c>
      <c r="T204" s="10">
        <f t="shared" si="11"/>
        <v>0</v>
      </c>
    </row>
    <row r="205" spans="4:20" x14ac:dyDescent="0.2">
      <c r="D205" s="10">
        <v>100000000</v>
      </c>
      <c r="F205" s="10">
        <v>100000000</v>
      </c>
      <c r="H205" s="10">
        <f t="shared" si="9"/>
        <v>0</v>
      </c>
      <c r="J205" s="10">
        <v>98413500</v>
      </c>
      <c r="L205" s="10">
        <v>98413500</v>
      </c>
      <c r="N205" s="94">
        <f t="shared" si="10"/>
        <v>0</v>
      </c>
      <c r="P205" s="10">
        <v>91236597.480000004</v>
      </c>
      <c r="R205" s="10">
        <v>91082358.609999999</v>
      </c>
      <c r="T205" s="10">
        <f t="shared" si="11"/>
        <v>154238.87000000477</v>
      </c>
    </row>
    <row r="206" spans="4:20" x14ac:dyDescent="0.2">
      <c r="D206" s="10">
        <v>100000000</v>
      </c>
      <c r="F206" s="10">
        <v>100000000</v>
      </c>
      <c r="H206" s="10">
        <f t="shared" si="9"/>
        <v>0</v>
      </c>
      <c r="J206" s="10">
        <v>98507100</v>
      </c>
      <c r="L206" s="10">
        <v>98507100</v>
      </c>
      <c r="N206" s="94">
        <f t="shared" si="10"/>
        <v>0</v>
      </c>
      <c r="P206" s="10">
        <v>93808500.650000006</v>
      </c>
      <c r="R206" s="10">
        <v>91237719.090000004</v>
      </c>
      <c r="T206" s="10">
        <f t="shared" si="11"/>
        <v>2570781.5600000024</v>
      </c>
    </row>
    <row r="207" spans="4:20" x14ac:dyDescent="0.2">
      <c r="D207" s="10">
        <v>100000000</v>
      </c>
      <c r="F207" s="10">
        <v>100000000</v>
      </c>
      <c r="H207" s="10">
        <f t="shared" si="9"/>
        <v>0</v>
      </c>
      <c r="J207" s="10">
        <v>99450000</v>
      </c>
      <c r="L207" s="10">
        <v>99450000</v>
      </c>
      <c r="N207" s="94">
        <f t="shared" si="10"/>
        <v>0</v>
      </c>
      <c r="P207" s="10">
        <v>95199165.189999998</v>
      </c>
      <c r="R207" s="10">
        <v>92666438.75</v>
      </c>
      <c r="T207" s="10">
        <f t="shared" si="11"/>
        <v>2532726.4399999976</v>
      </c>
    </row>
    <row r="208" spans="4:20" x14ac:dyDescent="0.2">
      <c r="D208" s="10">
        <v>100000000</v>
      </c>
      <c r="F208" s="10">
        <v>100000000</v>
      </c>
      <c r="H208" s="10">
        <f t="shared" si="9"/>
        <v>0</v>
      </c>
      <c r="J208" s="10">
        <v>99814600</v>
      </c>
      <c r="L208" s="10">
        <v>99814600</v>
      </c>
      <c r="N208" s="94">
        <f t="shared" si="10"/>
        <v>0</v>
      </c>
      <c r="P208" s="10">
        <v>95792110.590000004</v>
      </c>
      <c r="R208" s="10">
        <v>93938443.680000007</v>
      </c>
      <c r="T208" s="10">
        <f t="shared" si="11"/>
        <v>1853666.9099999964</v>
      </c>
    </row>
    <row r="209" spans="4:20" x14ac:dyDescent="0.2">
      <c r="D209" s="10">
        <v>100000000</v>
      </c>
      <c r="F209" s="10">
        <v>100000000</v>
      </c>
      <c r="H209" s="10">
        <f t="shared" si="9"/>
        <v>0</v>
      </c>
      <c r="J209" s="10">
        <v>99900200</v>
      </c>
      <c r="L209" s="10">
        <v>99900200</v>
      </c>
      <c r="N209" s="94">
        <f t="shared" si="10"/>
        <v>0</v>
      </c>
      <c r="P209" s="10">
        <v>96920750.390000001</v>
      </c>
      <c r="R209" s="10">
        <v>94611661.280000001</v>
      </c>
      <c r="T209" s="10">
        <f t="shared" si="11"/>
        <v>2309089.1099999994</v>
      </c>
    </row>
    <row r="210" spans="4:20" x14ac:dyDescent="0.2">
      <c r="D210" s="10">
        <v>100000000</v>
      </c>
      <c r="F210" s="10">
        <v>100000000</v>
      </c>
      <c r="H210" s="10">
        <f t="shared" si="9"/>
        <v>0</v>
      </c>
      <c r="J210" s="10">
        <v>99911200</v>
      </c>
      <c r="L210" s="10">
        <v>99911200</v>
      </c>
      <c r="N210" s="94">
        <f t="shared" si="10"/>
        <v>0</v>
      </c>
      <c r="P210" s="10">
        <v>97534447.939999998</v>
      </c>
      <c r="R210" s="10">
        <v>95233612.739999995</v>
      </c>
      <c r="T210" s="10">
        <f t="shared" si="11"/>
        <v>2300835.200000003</v>
      </c>
    </row>
    <row r="211" spans="4:20" x14ac:dyDescent="0.2">
      <c r="D211" s="10">
        <v>100000000</v>
      </c>
      <c r="F211" s="10">
        <v>100000000</v>
      </c>
      <c r="H211" s="10">
        <f t="shared" si="9"/>
        <v>0</v>
      </c>
      <c r="J211" s="10">
        <v>99945000</v>
      </c>
      <c r="L211" s="10">
        <v>99945000</v>
      </c>
      <c r="N211" s="94">
        <f t="shared" si="10"/>
        <v>0</v>
      </c>
      <c r="P211" s="10">
        <v>97661754.599999994</v>
      </c>
      <c r="R211" s="10">
        <v>95265108.920000002</v>
      </c>
      <c r="T211" s="10">
        <f t="shared" si="11"/>
        <v>2396645.6799999923</v>
      </c>
    </row>
    <row r="212" spans="4:20" x14ac:dyDescent="0.2">
      <c r="D212" s="10">
        <v>100000000</v>
      </c>
      <c r="F212" s="10">
        <v>100000000</v>
      </c>
      <c r="H212" s="10">
        <f t="shared" si="9"/>
        <v>0</v>
      </c>
      <c r="J212" s="10">
        <v>99951100</v>
      </c>
      <c r="L212" s="10">
        <v>99951100</v>
      </c>
      <c r="N212" s="94">
        <f t="shared" si="10"/>
        <v>0</v>
      </c>
      <c r="P212" s="10">
        <v>97662303.769999996</v>
      </c>
      <c r="R212" s="10">
        <v>95792110.590000004</v>
      </c>
      <c r="T212" s="10">
        <f t="shared" si="11"/>
        <v>1870193.1799999923</v>
      </c>
    </row>
    <row r="213" spans="4:20" x14ac:dyDescent="0.2">
      <c r="D213" s="10">
        <v>100000000</v>
      </c>
      <c r="F213" s="10">
        <v>100000000</v>
      </c>
      <c r="H213" s="10">
        <f t="shared" si="9"/>
        <v>0</v>
      </c>
      <c r="J213" s="10">
        <v>100000000</v>
      </c>
      <c r="L213" s="10">
        <v>100000000</v>
      </c>
      <c r="N213" s="94">
        <f t="shared" si="10"/>
        <v>0</v>
      </c>
      <c r="P213" s="10">
        <v>97768088.730000004</v>
      </c>
      <c r="R213" s="10">
        <v>95845815.650000006</v>
      </c>
      <c r="T213" s="10">
        <f t="shared" si="11"/>
        <v>1922273.0799999982</v>
      </c>
    </row>
    <row r="214" spans="4:20" x14ac:dyDescent="0.2">
      <c r="D214" s="10">
        <v>100000000</v>
      </c>
      <c r="F214" s="10">
        <v>100000000</v>
      </c>
      <c r="H214" s="10">
        <f t="shared" si="9"/>
        <v>0</v>
      </c>
      <c r="J214" s="10">
        <v>100000000</v>
      </c>
      <c r="L214" s="10">
        <v>100000000</v>
      </c>
      <c r="N214" s="94">
        <f t="shared" si="10"/>
        <v>0</v>
      </c>
      <c r="P214" s="10">
        <v>98114346.650000006</v>
      </c>
      <c r="R214" s="10">
        <v>96189917.420000002</v>
      </c>
      <c r="T214" s="10">
        <f t="shared" si="11"/>
        <v>1924429.2300000042</v>
      </c>
    </row>
    <row r="215" spans="4:20" x14ac:dyDescent="0.2">
      <c r="D215" s="10">
        <v>100000000</v>
      </c>
      <c r="F215" s="10">
        <v>100000000</v>
      </c>
      <c r="H215" s="10">
        <f t="shared" si="9"/>
        <v>0</v>
      </c>
      <c r="J215" s="10">
        <v>100000000</v>
      </c>
      <c r="L215" s="10">
        <v>100000000</v>
      </c>
      <c r="N215" s="94">
        <f t="shared" si="10"/>
        <v>0</v>
      </c>
      <c r="P215" s="10">
        <v>98115690.400000006</v>
      </c>
      <c r="R215" s="10">
        <v>96210110.150000006</v>
      </c>
      <c r="T215" s="10">
        <f t="shared" si="11"/>
        <v>1905580.25</v>
      </c>
    </row>
    <row r="216" spans="4:20" x14ac:dyDescent="0.2">
      <c r="D216" s="10">
        <v>100000000</v>
      </c>
      <c r="F216" s="10">
        <v>100000000</v>
      </c>
      <c r="H216" s="10">
        <f t="shared" si="9"/>
        <v>0</v>
      </c>
      <c r="J216" s="10">
        <v>100000000</v>
      </c>
      <c r="L216" s="10">
        <v>100000000</v>
      </c>
      <c r="N216" s="94">
        <f t="shared" si="10"/>
        <v>0</v>
      </c>
      <c r="P216" s="10">
        <v>98284861.129999995</v>
      </c>
      <c r="R216" s="10">
        <v>96248884.689999998</v>
      </c>
      <c r="T216" s="10">
        <f t="shared" si="11"/>
        <v>2035976.4399999976</v>
      </c>
    </row>
    <row r="217" spans="4:20" x14ac:dyDescent="0.2">
      <c r="D217" s="10">
        <v>100000000</v>
      </c>
      <c r="F217" s="10">
        <v>100000000</v>
      </c>
      <c r="H217" s="10">
        <f t="shared" si="9"/>
        <v>0</v>
      </c>
      <c r="J217" s="10">
        <v>100000000</v>
      </c>
      <c r="L217" s="10">
        <v>100000000</v>
      </c>
      <c r="N217" s="94">
        <f t="shared" si="10"/>
        <v>0</v>
      </c>
      <c r="P217" s="10">
        <v>98398708.859999999</v>
      </c>
      <c r="R217" s="10">
        <v>96460237.5</v>
      </c>
      <c r="T217" s="10">
        <f t="shared" si="11"/>
        <v>1938471.3599999994</v>
      </c>
    </row>
    <row r="218" spans="4:20" x14ac:dyDescent="0.2">
      <c r="D218" s="10">
        <v>100000000</v>
      </c>
      <c r="F218" s="10">
        <v>100000000</v>
      </c>
      <c r="H218" s="10">
        <f t="shared" si="9"/>
        <v>0</v>
      </c>
      <c r="J218" s="10">
        <v>100000000</v>
      </c>
      <c r="L218" s="10">
        <v>100000000</v>
      </c>
      <c r="N218" s="94">
        <f t="shared" si="10"/>
        <v>0</v>
      </c>
      <c r="P218" s="10">
        <v>98406630.370000005</v>
      </c>
      <c r="R218" s="10">
        <v>96475849.420000002</v>
      </c>
      <c r="T218" s="10">
        <f t="shared" si="11"/>
        <v>1930780.950000003</v>
      </c>
    </row>
    <row r="219" spans="4:20" x14ac:dyDescent="0.2">
      <c r="D219" s="10">
        <v>100000000</v>
      </c>
      <c r="F219" s="10">
        <v>100000000</v>
      </c>
      <c r="H219" s="10">
        <f t="shared" si="9"/>
        <v>0</v>
      </c>
      <c r="J219" s="10">
        <v>100000000</v>
      </c>
      <c r="L219" s="10">
        <v>100000000</v>
      </c>
      <c r="N219" s="94">
        <f t="shared" si="10"/>
        <v>0</v>
      </c>
      <c r="P219" s="10">
        <v>98409107.260000005</v>
      </c>
      <c r="R219" s="10">
        <v>96621625.870000005</v>
      </c>
      <c r="T219" s="10">
        <f t="shared" si="11"/>
        <v>1787481.3900000006</v>
      </c>
    </row>
    <row r="220" spans="4:20" x14ac:dyDescent="0.2">
      <c r="D220" s="10">
        <v>100000000</v>
      </c>
      <c r="F220" s="10">
        <v>100000000</v>
      </c>
      <c r="H220" s="10">
        <f t="shared" si="9"/>
        <v>0</v>
      </c>
      <c r="J220" s="10">
        <v>100000000</v>
      </c>
      <c r="L220" s="10">
        <v>100000000</v>
      </c>
      <c r="N220" s="94">
        <f t="shared" si="10"/>
        <v>0</v>
      </c>
      <c r="P220" s="10">
        <v>98415222.799999997</v>
      </c>
      <c r="R220" s="10">
        <v>96681604.209999993</v>
      </c>
      <c r="T220" s="10">
        <f t="shared" si="11"/>
        <v>1733618.5900000036</v>
      </c>
    </row>
    <row r="221" spans="4:20" x14ac:dyDescent="0.2">
      <c r="D221" s="10">
        <v>100000000</v>
      </c>
      <c r="F221" s="10">
        <v>100000000</v>
      </c>
      <c r="H221" s="10">
        <f t="shared" si="9"/>
        <v>0</v>
      </c>
      <c r="J221" s="10">
        <v>100000000</v>
      </c>
      <c r="L221" s="10">
        <v>100000000</v>
      </c>
      <c r="N221" s="94">
        <f t="shared" si="10"/>
        <v>0</v>
      </c>
      <c r="P221" s="10">
        <v>98543424.530000001</v>
      </c>
      <c r="R221" s="10">
        <v>96745004.469999999</v>
      </c>
      <c r="T221" s="10">
        <f t="shared" si="11"/>
        <v>1798420.0600000024</v>
      </c>
    </row>
    <row r="222" spans="4:20" x14ac:dyDescent="0.2">
      <c r="D222" s="10">
        <v>100000000</v>
      </c>
      <c r="F222" s="10">
        <v>100000000</v>
      </c>
      <c r="H222" s="10">
        <f t="shared" si="9"/>
        <v>0</v>
      </c>
      <c r="J222" s="10">
        <v>100000000</v>
      </c>
      <c r="L222" s="10">
        <v>100000000</v>
      </c>
      <c r="N222" s="94">
        <f t="shared" si="10"/>
        <v>0</v>
      </c>
      <c r="P222" s="10">
        <v>98546121.109999999</v>
      </c>
      <c r="R222" s="10">
        <v>97110726.840000004</v>
      </c>
      <c r="T222" s="10">
        <f t="shared" si="11"/>
        <v>1435394.2699999958</v>
      </c>
    </row>
    <row r="223" spans="4:20" x14ac:dyDescent="0.2">
      <c r="D223" s="10">
        <v>100000000</v>
      </c>
      <c r="F223" s="10">
        <v>100000000</v>
      </c>
      <c r="H223" s="10">
        <f t="shared" si="9"/>
        <v>0</v>
      </c>
      <c r="J223" s="10">
        <v>100000000</v>
      </c>
      <c r="L223" s="10">
        <v>100000000</v>
      </c>
      <c r="N223" s="94">
        <f t="shared" si="10"/>
        <v>0</v>
      </c>
      <c r="P223" s="10">
        <v>98722205.329999998</v>
      </c>
      <c r="R223" s="10">
        <v>97505492.269999996</v>
      </c>
      <c r="T223" s="10">
        <f t="shared" si="11"/>
        <v>1216713.0600000024</v>
      </c>
    </row>
    <row r="224" spans="4:20" x14ac:dyDescent="0.2">
      <c r="D224" s="10">
        <v>100000000</v>
      </c>
      <c r="F224" s="10">
        <v>100000000</v>
      </c>
      <c r="H224" s="10">
        <f t="shared" si="9"/>
        <v>0</v>
      </c>
      <c r="J224" s="10">
        <v>100000000</v>
      </c>
      <c r="L224" s="10">
        <v>100000000</v>
      </c>
      <c r="N224" s="94">
        <f t="shared" si="10"/>
        <v>0</v>
      </c>
      <c r="P224" s="10">
        <v>98948634.260000005</v>
      </c>
      <c r="R224" s="10">
        <v>97556656.060000002</v>
      </c>
      <c r="T224" s="10">
        <f t="shared" si="11"/>
        <v>1391978.200000003</v>
      </c>
    </row>
    <row r="225" spans="4:20" x14ac:dyDescent="0.2">
      <c r="D225" s="10">
        <v>100000000</v>
      </c>
      <c r="F225" s="10">
        <v>100000000</v>
      </c>
      <c r="H225" s="10">
        <f t="shared" si="9"/>
        <v>0</v>
      </c>
      <c r="J225" s="10">
        <v>100000000</v>
      </c>
      <c r="L225" s="10">
        <v>100000000</v>
      </c>
      <c r="N225" s="94">
        <f t="shared" si="10"/>
        <v>0</v>
      </c>
      <c r="P225" s="10">
        <v>98973230.829999998</v>
      </c>
      <c r="R225" s="10">
        <v>98164097.239999995</v>
      </c>
      <c r="T225" s="10">
        <f t="shared" si="11"/>
        <v>809133.59000000358</v>
      </c>
    </row>
    <row r="226" spans="4:20" x14ac:dyDescent="0.2">
      <c r="D226" s="10">
        <v>100000000</v>
      </c>
      <c r="F226" s="10">
        <v>100000000</v>
      </c>
      <c r="H226" s="10">
        <f t="shared" si="9"/>
        <v>0</v>
      </c>
      <c r="J226" s="10">
        <v>100000000</v>
      </c>
      <c r="L226" s="10">
        <v>100000000</v>
      </c>
      <c r="N226" s="94">
        <f t="shared" si="10"/>
        <v>0</v>
      </c>
      <c r="P226" s="10">
        <v>99084899.540000007</v>
      </c>
      <c r="R226" s="10">
        <v>98284638.530000001</v>
      </c>
      <c r="T226" s="10">
        <f t="shared" si="11"/>
        <v>800261.01000000536</v>
      </c>
    </row>
    <row r="227" spans="4:20" x14ac:dyDescent="0.2">
      <c r="D227" s="10">
        <v>100000000</v>
      </c>
      <c r="F227" s="10">
        <v>100000000</v>
      </c>
      <c r="H227" s="10">
        <f t="shared" si="9"/>
        <v>0</v>
      </c>
      <c r="J227" s="10">
        <v>100000000</v>
      </c>
      <c r="L227" s="10">
        <v>100000000</v>
      </c>
      <c r="N227" s="94">
        <f t="shared" si="10"/>
        <v>0</v>
      </c>
      <c r="P227" s="10">
        <v>99137126.709999993</v>
      </c>
      <c r="R227" s="10">
        <v>98363391.379999995</v>
      </c>
      <c r="T227" s="10">
        <f t="shared" si="11"/>
        <v>773735.32999999821</v>
      </c>
    </row>
    <row r="228" spans="4:20" x14ac:dyDescent="0.2">
      <c r="D228" s="10">
        <v>100000000</v>
      </c>
      <c r="F228" s="10">
        <v>100000000</v>
      </c>
      <c r="H228" s="10">
        <f t="shared" si="9"/>
        <v>0</v>
      </c>
      <c r="J228" s="10">
        <v>100000000</v>
      </c>
      <c r="L228" s="10">
        <v>100000000</v>
      </c>
      <c r="N228" s="94">
        <f t="shared" si="10"/>
        <v>0</v>
      </c>
      <c r="P228" s="10">
        <v>99171700.469999999</v>
      </c>
      <c r="R228" s="10">
        <v>98445423.099999994</v>
      </c>
      <c r="T228" s="10">
        <f t="shared" si="11"/>
        <v>726277.37000000477</v>
      </c>
    </row>
    <row r="229" spans="4:20" x14ac:dyDescent="0.2">
      <c r="D229" s="10">
        <v>100000000</v>
      </c>
      <c r="F229" s="10">
        <v>100000000</v>
      </c>
      <c r="H229" s="10">
        <f t="shared" si="9"/>
        <v>0</v>
      </c>
      <c r="J229" s="10">
        <v>100000000</v>
      </c>
      <c r="L229" s="10">
        <v>100000000</v>
      </c>
      <c r="N229" s="94">
        <f t="shared" si="10"/>
        <v>0</v>
      </c>
      <c r="P229" s="10">
        <v>99183926.790000007</v>
      </c>
      <c r="R229" s="10">
        <v>98841438.569999993</v>
      </c>
      <c r="T229" s="10">
        <f t="shared" si="11"/>
        <v>342488.22000001371</v>
      </c>
    </row>
    <row r="230" spans="4:20" x14ac:dyDescent="0.2">
      <c r="D230" s="10">
        <v>100000000</v>
      </c>
      <c r="F230" s="10">
        <v>100000000</v>
      </c>
      <c r="H230" s="10">
        <f t="shared" si="9"/>
        <v>0</v>
      </c>
      <c r="J230" s="10">
        <v>100000000</v>
      </c>
      <c r="L230" s="10">
        <v>100000000</v>
      </c>
      <c r="N230" s="94">
        <f t="shared" si="10"/>
        <v>0</v>
      </c>
      <c r="P230" s="10">
        <v>99406714.879999995</v>
      </c>
      <c r="R230" s="10">
        <v>99078101.370000005</v>
      </c>
      <c r="T230" s="10">
        <f t="shared" si="11"/>
        <v>328613.50999999046</v>
      </c>
    </row>
    <row r="231" spans="4:20" x14ac:dyDescent="0.2">
      <c r="D231" s="10">
        <v>100000000</v>
      </c>
      <c r="F231" s="10">
        <v>100000000</v>
      </c>
      <c r="H231" s="10">
        <f t="shared" si="9"/>
        <v>0</v>
      </c>
      <c r="J231" s="10">
        <v>100000000</v>
      </c>
      <c r="L231" s="10">
        <v>100000000</v>
      </c>
      <c r="N231" s="94">
        <f t="shared" si="10"/>
        <v>0</v>
      </c>
      <c r="P231" s="10">
        <v>99455278.25</v>
      </c>
      <c r="R231" s="10">
        <v>99155939.030000001</v>
      </c>
      <c r="T231" s="10">
        <f t="shared" si="11"/>
        <v>299339.21999999881</v>
      </c>
    </row>
    <row r="232" spans="4:20" x14ac:dyDescent="0.2">
      <c r="D232" s="10">
        <v>100000000</v>
      </c>
      <c r="F232" s="10">
        <v>100000000</v>
      </c>
      <c r="H232" s="10">
        <f t="shared" si="9"/>
        <v>0</v>
      </c>
      <c r="J232" s="10">
        <v>100000000</v>
      </c>
      <c r="L232" s="10">
        <v>100000000</v>
      </c>
      <c r="N232" s="94">
        <f t="shared" si="10"/>
        <v>0</v>
      </c>
      <c r="P232" s="10">
        <v>99592914</v>
      </c>
      <c r="R232" s="10">
        <v>99240143.400000006</v>
      </c>
      <c r="T232" s="10">
        <f t="shared" si="11"/>
        <v>352770.59999999404</v>
      </c>
    </row>
    <row r="233" spans="4:20" x14ac:dyDescent="0.2">
      <c r="D233" s="10">
        <v>100000000</v>
      </c>
      <c r="F233" s="10">
        <v>100000000</v>
      </c>
      <c r="H233" s="10">
        <f t="shared" si="9"/>
        <v>0</v>
      </c>
      <c r="J233" s="10">
        <v>100000000</v>
      </c>
      <c r="L233" s="10">
        <v>100000000</v>
      </c>
      <c r="N233" s="94">
        <f t="shared" si="10"/>
        <v>0</v>
      </c>
      <c r="P233" s="10">
        <v>99817326.969999999</v>
      </c>
      <c r="R233" s="10">
        <v>99406714.879999995</v>
      </c>
      <c r="T233" s="10">
        <f t="shared" si="11"/>
        <v>410612.09000000358</v>
      </c>
    </row>
    <row r="234" spans="4:20" x14ac:dyDescent="0.2">
      <c r="D234" s="10">
        <v>100000000</v>
      </c>
      <c r="F234" s="10">
        <v>100000000</v>
      </c>
      <c r="H234" s="10">
        <f t="shared" si="9"/>
        <v>0</v>
      </c>
      <c r="J234" s="10">
        <v>100000000</v>
      </c>
      <c r="L234" s="10">
        <v>100000000</v>
      </c>
      <c r="N234" s="94">
        <f t="shared" si="10"/>
        <v>0</v>
      </c>
      <c r="P234" s="10">
        <v>100063253.81</v>
      </c>
      <c r="R234" s="10">
        <v>99407211.670000002</v>
      </c>
      <c r="T234" s="10">
        <f t="shared" si="11"/>
        <v>656042.1400000006</v>
      </c>
    </row>
    <row r="235" spans="4:20" x14ac:dyDescent="0.2">
      <c r="D235" s="10">
        <v>100000000</v>
      </c>
      <c r="F235" s="10">
        <v>100000000</v>
      </c>
      <c r="H235" s="10">
        <f t="shared" si="9"/>
        <v>0</v>
      </c>
      <c r="J235" s="10">
        <v>100000000</v>
      </c>
      <c r="L235" s="10">
        <v>100000000</v>
      </c>
      <c r="N235" s="94">
        <f t="shared" si="10"/>
        <v>0</v>
      </c>
      <c r="P235" s="10">
        <v>100238365.56</v>
      </c>
      <c r="R235" s="10">
        <v>99420103.189999998</v>
      </c>
      <c r="T235" s="10">
        <f t="shared" si="11"/>
        <v>818262.37000000477</v>
      </c>
    </row>
    <row r="236" spans="4:20" x14ac:dyDescent="0.2">
      <c r="D236" s="10">
        <v>100000000</v>
      </c>
      <c r="F236" s="10">
        <v>100000000</v>
      </c>
      <c r="H236" s="10">
        <f t="shared" si="9"/>
        <v>0</v>
      </c>
      <c r="J236" s="10">
        <v>100000000</v>
      </c>
      <c r="L236" s="10">
        <v>100000000</v>
      </c>
      <c r="N236" s="94">
        <f t="shared" si="10"/>
        <v>0</v>
      </c>
      <c r="P236" s="10">
        <v>100249234.98</v>
      </c>
      <c r="R236" s="10">
        <v>99684247.680000007</v>
      </c>
      <c r="T236" s="10">
        <f t="shared" si="11"/>
        <v>564987.29999999702</v>
      </c>
    </row>
    <row r="237" spans="4:20" x14ac:dyDescent="0.2">
      <c r="D237" s="10">
        <v>100000000</v>
      </c>
      <c r="F237" s="10">
        <v>100000000</v>
      </c>
      <c r="H237" s="10">
        <f t="shared" si="9"/>
        <v>0</v>
      </c>
      <c r="J237" s="10">
        <v>100000000</v>
      </c>
      <c r="L237" s="10">
        <v>100000000</v>
      </c>
      <c r="N237" s="94">
        <f t="shared" si="10"/>
        <v>0</v>
      </c>
      <c r="P237" s="10">
        <v>100302914.68000001</v>
      </c>
      <c r="R237" s="10">
        <v>99713941.120000005</v>
      </c>
      <c r="T237" s="10">
        <f t="shared" si="11"/>
        <v>588973.56000000238</v>
      </c>
    </row>
    <row r="238" spans="4:20" x14ac:dyDescent="0.2">
      <c r="D238" s="10">
        <v>100000000</v>
      </c>
      <c r="F238" s="10">
        <v>100000000</v>
      </c>
      <c r="H238" s="10">
        <f t="shared" si="9"/>
        <v>0</v>
      </c>
      <c r="J238" s="10">
        <v>100000000</v>
      </c>
      <c r="L238" s="10">
        <v>100000000</v>
      </c>
      <c r="N238" s="94">
        <f t="shared" si="10"/>
        <v>0</v>
      </c>
      <c r="P238" s="10">
        <v>100315747.87</v>
      </c>
      <c r="R238" s="10">
        <v>100057534.09999999</v>
      </c>
      <c r="T238" s="10">
        <f t="shared" si="11"/>
        <v>258213.77000001073</v>
      </c>
    </row>
    <row r="239" spans="4:20" x14ac:dyDescent="0.2">
      <c r="D239" s="10">
        <v>100000000</v>
      </c>
      <c r="F239" s="10">
        <v>100000000</v>
      </c>
      <c r="H239" s="10">
        <f t="shared" si="9"/>
        <v>0</v>
      </c>
      <c r="J239" s="10">
        <v>100000000</v>
      </c>
      <c r="L239" s="10">
        <v>100000000</v>
      </c>
      <c r="N239" s="94">
        <f t="shared" si="10"/>
        <v>0</v>
      </c>
      <c r="P239" s="10">
        <v>100378345.90000001</v>
      </c>
      <c r="R239" s="10">
        <v>100063253.81</v>
      </c>
      <c r="T239" s="10">
        <f t="shared" si="11"/>
        <v>315092.09000000358</v>
      </c>
    </row>
    <row r="240" spans="4:20" x14ac:dyDescent="0.2">
      <c r="D240" s="10">
        <v>100000000</v>
      </c>
      <c r="F240" s="10">
        <v>100000000</v>
      </c>
      <c r="H240" s="10">
        <f t="shared" si="9"/>
        <v>0</v>
      </c>
      <c r="J240" s="10">
        <v>100000000</v>
      </c>
      <c r="L240" s="10">
        <v>100000000</v>
      </c>
      <c r="N240" s="94">
        <f t="shared" si="10"/>
        <v>0</v>
      </c>
      <c r="P240" s="10">
        <v>100392968.97</v>
      </c>
      <c r="R240" s="10">
        <v>100098923.51000001</v>
      </c>
      <c r="T240" s="10">
        <f t="shared" si="11"/>
        <v>294045.45999999344</v>
      </c>
    </row>
    <row r="241" spans="4:20" x14ac:dyDescent="0.2">
      <c r="D241" s="10">
        <v>100000000</v>
      </c>
      <c r="F241" s="10">
        <v>100000000</v>
      </c>
      <c r="H241" s="10">
        <f t="shared" si="9"/>
        <v>0</v>
      </c>
      <c r="J241" s="10">
        <v>100000000</v>
      </c>
      <c r="L241" s="10">
        <v>100000000</v>
      </c>
      <c r="N241" s="94">
        <f t="shared" si="10"/>
        <v>0</v>
      </c>
      <c r="P241" s="10">
        <v>100455447.61</v>
      </c>
      <c r="R241" s="10">
        <v>100118341.25</v>
      </c>
      <c r="T241" s="10">
        <f t="shared" si="11"/>
        <v>337106.3599999994</v>
      </c>
    </row>
    <row r="242" spans="4:20" x14ac:dyDescent="0.2">
      <c r="D242" s="10">
        <v>100000000</v>
      </c>
      <c r="F242" s="10">
        <v>100000000</v>
      </c>
      <c r="H242" s="10">
        <f t="shared" si="9"/>
        <v>0</v>
      </c>
      <c r="J242" s="10">
        <v>100000000</v>
      </c>
      <c r="L242" s="10">
        <v>100000000</v>
      </c>
      <c r="N242" s="94">
        <f t="shared" si="10"/>
        <v>0</v>
      </c>
      <c r="P242" s="10">
        <v>100531903.73</v>
      </c>
      <c r="R242" s="10">
        <v>100181912.89</v>
      </c>
      <c r="T242" s="10">
        <f t="shared" si="11"/>
        <v>349990.84000000358</v>
      </c>
    </row>
    <row r="243" spans="4:20" x14ac:dyDescent="0.2">
      <c r="D243" s="10">
        <v>100000000</v>
      </c>
      <c r="F243" s="10">
        <v>100000000</v>
      </c>
      <c r="H243" s="10">
        <f t="shared" si="9"/>
        <v>0</v>
      </c>
      <c r="J243" s="10">
        <v>100000000</v>
      </c>
      <c r="L243" s="10">
        <v>100000000</v>
      </c>
      <c r="N243" s="94">
        <f t="shared" si="10"/>
        <v>0</v>
      </c>
      <c r="P243" s="10">
        <v>100953020.98</v>
      </c>
      <c r="R243" s="10">
        <v>100201628.11</v>
      </c>
      <c r="T243" s="10">
        <f t="shared" si="11"/>
        <v>751392.87000000477</v>
      </c>
    </row>
    <row r="244" spans="4:20" x14ac:dyDescent="0.2">
      <c r="D244" s="10">
        <v>100000000</v>
      </c>
      <c r="F244" s="10">
        <v>100000000</v>
      </c>
      <c r="H244" s="10">
        <f t="shared" si="9"/>
        <v>0</v>
      </c>
      <c r="J244" s="10">
        <v>100000000</v>
      </c>
      <c r="L244" s="10">
        <v>100000000</v>
      </c>
      <c r="N244" s="94">
        <f t="shared" si="10"/>
        <v>0</v>
      </c>
      <c r="P244" s="10">
        <v>101038926.14</v>
      </c>
      <c r="R244" s="10">
        <v>100279473.12</v>
      </c>
      <c r="T244" s="10">
        <f t="shared" si="11"/>
        <v>759453.01999999583</v>
      </c>
    </row>
    <row r="245" spans="4:20" x14ac:dyDescent="0.2">
      <c r="D245" s="10">
        <v>100000000</v>
      </c>
      <c r="F245" s="10">
        <v>100000000</v>
      </c>
      <c r="H245" s="10">
        <f t="shared" si="9"/>
        <v>0</v>
      </c>
      <c r="J245" s="10">
        <v>100000000</v>
      </c>
      <c r="L245" s="10">
        <v>100000000</v>
      </c>
      <c r="N245" s="94">
        <f t="shared" si="10"/>
        <v>0</v>
      </c>
      <c r="P245" s="10">
        <v>101584513.33</v>
      </c>
      <c r="R245" s="10">
        <v>100303756.34999999</v>
      </c>
      <c r="T245" s="10">
        <f t="shared" si="11"/>
        <v>1280756.9800000042</v>
      </c>
    </row>
    <row r="246" spans="4:20" x14ac:dyDescent="0.2">
      <c r="D246" s="10">
        <v>100000000</v>
      </c>
      <c r="F246" s="10">
        <v>100000000</v>
      </c>
      <c r="H246" s="10">
        <f t="shared" si="9"/>
        <v>0</v>
      </c>
      <c r="J246" s="10">
        <v>100000000</v>
      </c>
      <c r="L246" s="10">
        <v>100000000</v>
      </c>
      <c r="N246" s="94">
        <f t="shared" si="10"/>
        <v>0</v>
      </c>
      <c r="P246" s="10">
        <v>101687905.06</v>
      </c>
      <c r="R246" s="10">
        <v>100525700.05</v>
      </c>
      <c r="T246" s="10">
        <f t="shared" si="11"/>
        <v>1162205.0100000054</v>
      </c>
    </row>
    <row r="247" spans="4:20" x14ac:dyDescent="0.2">
      <c r="D247" s="10">
        <v>100000000</v>
      </c>
      <c r="F247" s="10">
        <v>100000000</v>
      </c>
      <c r="H247" s="10">
        <f t="shared" si="9"/>
        <v>0</v>
      </c>
      <c r="J247" s="10">
        <v>100000000</v>
      </c>
      <c r="L247" s="10">
        <v>100000000</v>
      </c>
      <c r="N247" s="94">
        <f t="shared" si="10"/>
        <v>0</v>
      </c>
      <c r="P247" s="10">
        <v>102169331.64</v>
      </c>
      <c r="R247" s="10">
        <v>100533480.52</v>
      </c>
      <c r="T247" s="10">
        <f t="shared" si="11"/>
        <v>1635851.1200000048</v>
      </c>
    </row>
    <row r="248" spans="4:20" x14ac:dyDescent="0.2">
      <c r="D248" s="10">
        <v>100000000</v>
      </c>
      <c r="F248" s="10">
        <v>100000000</v>
      </c>
      <c r="H248" s="10">
        <f t="shared" si="9"/>
        <v>0</v>
      </c>
      <c r="J248" s="10">
        <v>100000000</v>
      </c>
      <c r="L248" s="10">
        <v>100000000</v>
      </c>
      <c r="N248" s="94">
        <f t="shared" si="10"/>
        <v>0</v>
      </c>
      <c r="P248" s="10">
        <v>102196786.75</v>
      </c>
      <c r="R248" s="10">
        <v>100682488.38</v>
      </c>
      <c r="T248" s="10">
        <f t="shared" si="11"/>
        <v>1514298.3700000048</v>
      </c>
    </row>
    <row r="249" spans="4:20" x14ac:dyDescent="0.2">
      <c r="D249" s="10">
        <v>100000000</v>
      </c>
      <c r="F249" s="10">
        <v>100000000</v>
      </c>
      <c r="H249" s="10">
        <f t="shared" si="9"/>
        <v>0</v>
      </c>
      <c r="J249" s="10">
        <v>100000000</v>
      </c>
      <c r="L249" s="10">
        <v>100000000</v>
      </c>
      <c r="N249" s="94">
        <f t="shared" si="10"/>
        <v>0</v>
      </c>
      <c r="P249" s="10">
        <v>102746324.41</v>
      </c>
      <c r="R249" s="10">
        <v>100869320.47</v>
      </c>
      <c r="T249" s="10">
        <f t="shared" si="11"/>
        <v>1877003.9399999976</v>
      </c>
    </row>
    <row r="250" spans="4:20" x14ac:dyDescent="0.2">
      <c r="D250" s="10">
        <v>100000000</v>
      </c>
      <c r="F250" s="10">
        <v>100000000</v>
      </c>
      <c r="H250" s="10">
        <f t="shared" si="9"/>
        <v>0</v>
      </c>
      <c r="J250" s="10">
        <v>100467689.02</v>
      </c>
      <c r="L250" s="10">
        <v>100467689.02</v>
      </c>
      <c r="N250" s="94">
        <f t="shared" si="10"/>
        <v>0</v>
      </c>
      <c r="P250" s="10">
        <v>102847943</v>
      </c>
      <c r="R250" s="10">
        <v>101010569.48</v>
      </c>
      <c r="T250" s="10">
        <f t="shared" si="11"/>
        <v>1837373.5199999958</v>
      </c>
    </row>
    <row r="251" spans="4:20" x14ac:dyDescent="0.2">
      <c r="D251" s="10">
        <v>100000000</v>
      </c>
      <c r="F251" s="10">
        <v>100000000</v>
      </c>
      <c r="H251" s="10">
        <f t="shared" si="9"/>
        <v>0</v>
      </c>
      <c r="J251" s="10">
        <v>100500936.97</v>
      </c>
      <c r="L251" s="10">
        <v>100500936.97</v>
      </c>
      <c r="N251" s="94">
        <f t="shared" si="10"/>
        <v>0</v>
      </c>
      <c r="P251" s="10">
        <v>103168831.23</v>
      </c>
      <c r="R251" s="10">
        <v>102096744.5</v>
      </c>
      <c r="T251" s="10">
        <f t="shared" si="11"/>
        <v>1072086.7300000042</v>
      </c>
    </row>
    <row r="252" spans="4:20" x14ac:dyDescent="0.2">
      <c r="D252" s="10">
        <v>100000000</v>
      </c>
      <c r="F252" s="10">
        <v>100000000</v>
      </c>
      <c r="H252" s="10">
        <f t="shared" si="9"/>
        <v>0</v>
      </c>
      <c r="J252" s="10">
        <v>100928481.79000001</v>
      </c>
      <c r="L252" s="10">
        <v>100928481.79000001</v>
      </c>
      <c r="N252" s="94">
        <f t="shared" si="10"/>
        <v>0</v>
      </c>
      <c r="P252" s="10">
        <v>103320281.3</v>
      </c>
      <c r="R252" s="10">
        <v>102291014.2</v>
      </c>
      <c r="T252" s="10">
        <f t="shared" si="11"/>
        <v>1029267.099999994</v>
      </c>
    </row>
    <row r="253" spans="4:20" x14ac:dyDescent="0.2">
      <c r="D253" s="10">
        <v>100000000</v>
      </c>
      <c r="F253" s="10">
        <v>100000000</v>
      </c>
      <c r="H253" s="10">
        <f t="shared" si="9"/>
        <v>0</v>
      </c>
      <c r="J253" s="10">
        <v>101879811.87</v>
      </c>
      <c r="L253" s="10">
        <v>101879811.87</v>
      </c>
      <c r="N253" s="94">
        <f t="shared" si="10"/>
        <v>0</v>
      </c>
      <c r="P253" s="10">
        <v>104618833.61</v>
      </c>
      <c r="R253" s="10">
        <v>103746432.28</v>
      </c>
      <c r="T253" s="10">
        <f t="shared" si="11"/>
        <v>872401.32999999821</v>
      </c>
    </row>
    <row r="254" spans="4:20" x14ac:dyDescent="0.2">
      <c r="D254" s="10">
        <v>100000000</v>
      </c>
      <c r="F254" s="10">
        <v>100000000</v>
      </c>
      <c r="H254" s="10">
        <f t="shared" si="9"/>
        <v>0</v>
      </c>
      <c r="J254" s="10">
        <v>102217753.03</v>
      </c>
      <c r="L254" s="10">
        <v>102217753.03</v>
      </c>
      <c r="N254" s="94">
        <f t="shared" si="10"/>
        <v>0</v>
      </c>
      <c r="P254" s="10">
        <v>108459423.92</v>
      </c>
      <c r="R254" s="10">
        <v>106161893.92</v>
      </c>
      <c r="T254" s="10">
        <f t="shared" si="11"/>
        <v>2297530</v>
      </c>
    </row>
    <row r="255" spans="4:20" x14ac:dyDescent="0.2">
      <c r="D255" s="10">
        <v>100000000</v>
      </c>
      <c r="F255" s="10">
        <v>100000000</v>
      </c>
      <c r="H255" s="10">
        <f t="shared" si="9"/>
        <v>0</v>
      </c>
      <c r="J255" s="10">
        <v>103322770.37</v>
      </c>
      <c r="L255" s="10">
        <v>103322770.37</v>
      </c>
      <c r="N255" s="94">
        <f t="shared" si="10"/>
        <v>0</v>
      </c>
      <c r="P255" s="10">
        <v>108772484.8</v>
      </c>
      <c r="R255" s="10">
        <v>106184545.59</v>
      </c>
      <c r="T255" s="10">
        <f t="shared" si="11"/>
        <v>2587939.2099999934</v>
      </c>
    </row>
    <row r="256" spans="4:20" x14ac:dyDescent="0.2">
      <c r="D256" s="10">
        <v>100000000</v>
      </c>
      <c r="F256" s="10">
        <v>100000000</v>
      </c>
      <c r="H256" s="10">
        <f t="shared" si="9"/>
        <v>0</v>
      </c>
      <c r="J256" s="10">
        <v>104341132.34999999</v>
      </c>
      <c r="L256" s="10">
        <v>104341132.34999999</v>
      </c>
      <c r="N256" s="94">
        <f t="shared" si="10"/>
        <v>0</v>
      </c>
      <c r="P256" s="10">
        <v>108835306.34</v>
      </c>
      <c r="R256" s="10">
        <v>106849547.93000001</v>
      </c>
      <c r="T256" s="10">
        <f t="shared" si="11"/>
        <v>1985758.4099999964</v>
      </c>
    </row>
    <row r="257" spans="4:20" x14ac:dyDescent="0.2">
      <c r="D257" s="10">
        <v>135000000</v>
      </c>
      <c r="F257" s="10">
        <v>135000000</v>
      </c>
      <c r="H257" s="10">
        <f t="shared" si="9"/>
        <v>0</v>
      </c>
      <c r="J257" s="10">
        <v>135000000</v>
      </c>
      <c r="L257" s="10">
        <v>135000000</v>
      </c>
      <c r="N257" s="94">
        <f t="shared" si="10"/>
        <v>0</v>
      </c>
      <c r="P257" s="10">
        <v>112313802.8</v>
      </c>
      <c r="R257" s="10">
        <v>110508769.02</v>
      </c>
      <c r="T257" s="10">
        <f t="shared" si="11"/>
        <v>1805033.7800000012</v>
      </c>
    </row>
    <row r="258" spans="4:20" x14ac:dyDescent="0.2">
      <c r="D258" s="10">
        <v>150000000</v>
      </c>
      <c r="F258" s="10">
        <v>150000000</v>
      </c>
      <c r="H258" s="10">
        <f t="shared" si="9"/>
        <v>0</v>
      </c>
      <c r="J258" s="10">
        <v>148775300</v>
      </c>
      <c r="L258" s="10">
        <v>148775300</v>
      </c>
      <c r="N258" s="94">
        <f t="shared" si="10"/>
        <v>0</v>
      </c>
      <c r="P258" s="10">
        <v>130614712.08</v>
      </c>
      <c r="R258" s="10">
        <v>125301976.5</v>
      </c>
      <c r="T258" s="10">
        <f t="shared" si="11"/>
        <v>5312735.5799999982</v>
      </c>
    </row>
    <row r="259" spans="4:20" x14ac:dyDescent="0.2">
      <c r="D259" s="10">
        <v>150000000</v>
      </c>
      <c r="F259" s="10">
        <v>150000000</v>
      </c>
      <c r="H259" s="10">
        <f t="shared" si="9"/>
        <v>0</v>
      </c>
      <c r="J259" s="10">
        <v>149683350</v>
      </c>
      <c r="L259" s="10">
        <v>149683350</v>
      </c>
      <c r="N259" s="94">
        <f t="shared" si="10"/>
        <v>0</v>
      </c>
      <c r="P259" s="10">
        <v>143858433.97</v>
      </c>
      <c r="R259" s="10">
        <v>132764142.72</v>
      </c>
      <c r="T259" s="10">
        <f t="shared" si="11"/>
        <v>11094291.25</v>
      </c>
    </row>
    <row r="260" spans="4:20" x14ac:dyDescent="0.2">
      <c r="D260" s="10">
        <v>150000000</v>
      </c>
      <c r="F260" s="10">
        <v>150000000</v>
      </c>
      <c r="H260" s="10">
        <f t="shared" ref="H260:H323" si="12">D260-F260</f>
        <v>0</v>
      </c>
      <c r="J260" s="10">
        <v>149955000</v>
      </c>
      <c r="L260" s="10">
        <v>149955000</v>
      </c>
      <c r="N260" s="94">
        <f t="shared" ref="N260:N323" si="13">J260-L260</f>
        <v>0</v>
      </c>
      <c r="P260" s="10">
        <v>144782086.68000001</v>
      </c>
      <c r="R260" s="10">
        <v>138859300.25</v>
      </c>
      <c r="T260" s="10">
        <f t="shared" ref="T260:T323" si="14">P260-R260</f>
        <v>5922786.4300000072</v>
      </c>
    </row>
    <row r="261" spans="4:20" x14ac:dyDescent="0.2">
      <c r="D261" s="10">
        <v>150000000</v>
      </c>
      <c r="F261" s="10">
        <v>150000000</v>
      </c>
      <c r="H261" s="10">
        <f t="shared" si="12"/>
        <v>0</v>
      </c>
      <c r="J261" s="10">
        <v>150000000</v>
      </c>
      <c r="L261" s="10">
        <v>150000000</v>
      </c>
      <c r="N261" s="94">
        <f t="shared" si="13"/>
        <v>0</v>
      </c>
      <c r="P261" s="10">
        <v>146104013.38</v>
      </c>
      <c r="R261" s="10">
        <v>143252204.11000001</v>
      </c>
      <c r="T261" s="10">
        <f t="shared" si="14"/>
        <v>2851809.2699999809</v>
      </c>
    </row>
    <row r="262" spans="4:20" x14ac:dyDescent="0.2">
      <c r="D262" s="10">
        <v>150000000</v>
      </c>
      <c r="F262" s="10">
        <v>150000000</v>
      </c>
      <c r="H262" s="10">
        <f t="shared" si="12"/>
        <v>0</v>
      </c>
      <c r="J262" s="10">
        <v>150000000</v>
      </c>
      <c r="L262" s="10">
        <v>150000000</v>
      </c>
      <c r="N262" s="94">
        <f t="shared" si="13"/>
        <v>0</v>
      </c>
      <c r="P262" s="10">
        <v>146690301.50999999</v>
      </c>
      <c r="R262" s="10">
        <v>143369751.81999999</v>
      </c>
      <c r="T262" s="10">
        <f t="shared" si="14"/>
        <v>3320549.6899999976</v>
      </c>
    </row>
    <row r="263" spans="4:20" x14ac:dyDescent="0.2">
      <c r="D263" s="10">
        <v>150000000</v>
      </c>
      <c r="F263" s="10">
        <v>150000000</v>
      </c>
      <c r="H263" s="10">
        <f t="shared" si="12"/>
        <v>0</v>
      </c>
      <c r="J263" s="10">
        <v>150000000</v>
      </c>
      <c r="L263" s="10">
        <v>150000000</v>
      </c>
      <c r="N263" s="94">
        <f t="shared" si="13"/>
        <v>0</v>
      </c>
      <c r="P263" s="10">
        <v>146914181.25</v>
      </c>
      <c r="R263" s="10">
        <v>143445566.44999999</v>
      </c>
      <c r="T263" s="10">
        <f t="shared" si="14"/>
        <v>3468614.8000000119</v>
      </c>
    </row>
    <row r="264" spans="4:20" x14ac:dyDescent="0.2">
      <c r="D264" s="10">
        <v>150000000</v>
      </c>
      <c r="F264" s="10">
        <v>150000000</v>
      </c>
      <c r="H264" s="10">
        <f t="shared" si="12"/>
        <v>0</v>
      </c>
      <c r="J264" s="10">
        <v>150000000</v>
      </c>
      <c r="L264" s="10">
        <v>150000000</v>
      </c>
      <c r="N264" s="94">
        <f t="shared" si="13"/>
        <v>0</v>
      </c>
      <c r="P264" s="10">
        <v>147320314.91999999</v>
      </c>
      <c r="R264" s="10">
        <v>146502213.50999999</v>
      </c>
      <c r="T264" s="10">
        <f t="shared" si="14"/>
        <v>818101.40999999642</v>
      </c>
    </row>
    <row r="265" spans="4:20" x14ac:dyDescent="0.2">
      <c r="D265" s="10">
        <v>150000000</v>
      </c>
      <c r="F265" s="10">
        <v>150000000</v>
      </c>
      <c r="H265" s="10">
        <f t="shared" si="12"/>
        <v>0</v>
      </c>
      <c r="J265" s="10">
        <v>150000000</v>
      </c>
      <c r="L265" s="10">
        <v>150000000</v>
      </c>
      <c r="N265" s="94">
        <f t="shared" si="13"/>
        <v>0</v>
      </c>
      <c r="P265" s="10">
        <v>147609945.56</v>
      </c>
      <c r="R265" s="10">
        <v>147246145.86000001</v>
      </c>
      <c r="T265" s="10">
        <f t="shared" si="14"/>
        <v>363799.69999998808</v>
      </c>
    </row>
    <row r="266" spans="4:20" x14ac:dyDescent="0.2">
      <c r="D266" s="10">
        <v>150000000</v>
      </c>
      <c r="F266" s="10">
        <v>150000000</v>
      </c>
      <c r="H266" s="10">
        <f t="shared" si="12"/>
        <v>0</v>
      </c>
      <c r="J266" s="10">
        <v>150000000</v>
      </c>
      <c r="L266" s="10">
        <v>150000000</v>
      </c>
      <c r="N266" s="94">
        <f t="shared" si="13"/>
        <v>0</v>
      </c>
      <c r="P266" s="10">
        <v>148810518.94999999</v>
      </c>
      <c r="R266" s="10">
        <v>147365060.37</v>
      </c>
      <c r="T266" s="10">
        <f t="shared" si="14"/>
        <v>1445458.5799999833</v>
      </c>
    </row>
    <row r="267" spans="4:20" x14ac:dyDescent="0.2">
      <c r="D267" s="10">
        <v>150000000</v>
      </c>
      <c r="F267" s="10">
        <v>150000000</v>
      </c>
      <c r="H267" s="10">
        <f t="shared" si="12"/>
        <v>0</v>
      </c>
      <c r="J267" s="10">
        <v>150000000</v>
      </c>
      <c r="L267" s="10">
        <v>150000000</v>
      </c>
      <c r="N267" s="94">
        <f t="shared" si="13"/>
        <v>0</v>
      </c>
      <c r="P267" s="10">
        <v>149587546.19</v>
      </c>
      <c r="R267" s="10">
        <v>147836042.63</v>
      </c>
      <c r="T267" s="10">
        <f t="shared" si="14"/>
        <v>1751503.5600000024</v>
      </c>
    </row>
    <row r="268" spans="4:20" x14ac:dyDescent="0.2">
      <c r="D268" s="10">
        <v>150000000</v>
      </c>
      <c r="F268" s="10">
        <v>150000000</v>
      </c>
      <c r="H268" s="10">
        <f t="shared" si="12"/>
        <v>0</v>
      </c>
      <c r="J268" s="10">
        <v>150000000</v>
      </c>
      <c r="L268" s="10">
        <v>150000000</v>
      </c>
      <c r="N268" s="94">
        <f t="shared" si="13"/>
        <v>0</v>
      </c>
      <c r="P268" s="10">
        <v>149748668.94999999</v>
      </c>
      <c r="R268" s="10">
        <v>148834700.27000001</v>
      </c>
      <c r="T268" s="10">
        <f t="shared" si="14"/>
        <v>913968.67999997735</v>
      </c>
    </row>
    <row r="269" spans="4:20" x14ac:dyDescent="0.2">
      <c r="D269" s="10">
        <v>150000000</v>
      </c>
      <c r="F269" s="10">
        <v>150000000</v>
      </c>
      <c r="H269" s="10">
        <f t="shared" si="12"/>
        <v>0</v>
      </c>
      <c r="J269" s="10">
        <v>150000000</v>
      </c>
      <c r="L269" s="10">
        <v>150000000</v>
      </c>
      <c r="N269" s="94">
        <f t="shared" si="13"/>
        <v>0</v>
      </c>
      <c r="P269" s="10">
        <v>150144613.27000001</v>
      </c>
      <c r="R269" s="10">
        <v>149587546.19</v>
      </c>
      <c r="T269" s="10">
        <f t="shared" si="14"/>
        <v>557067.08000001311</v>
      </c>
    </row>
    <row r="270" spans="4:20" x14ac:dyDescent="0.2">
      <c r="D270" s="10">
        <v>150000000</v>
      </c>
      <c r="F270" s="10">
        <v>150000000</v>
      </c>
      <c r="H270" s="10">
        <f t="shared" si="12"/>
        <v>0</v>
      </c>
      <c r="J270" s="10">
        <v>150000000</v>
      </c>
      <c r="L270" s="10">
        <v>150000000</v>
      </c>
      <c r="N270" s="94">
        <f t="shared" si="13"/>
        <v>0</v>
      </c>
      <c r="P270" s="10">
        <v>150814125.61000001</v>
      </c>
      <c r="R270" s="10">
        <v>150814125.61000001</v>
      </c>
      <c r="T270" s="10">
        <f t="shared" si="14"/>
        <v>0</v>
      </c>
    </row>
    <row r="271" spans="4:20" x14ac:dyDescent="0.2">
      <c r="D271" s="10">
        <v>150000000</v>
      </c>
      <c r="F271" s="10">
        <v>150000000</v>
      </c>
      <c r="H271" s="10">
        <f t="shared" si="12"/>
        <v>0</v>
      </c>
      <c r="J271" s="10">
        <v>150000000</v>
      </c>
      <c r="L271" s="10">
        <v>150000000</v>
      </c>
      <c r="N271" s="94">
        <f t="shared" si="13"/>
        <v>0</v>
      </c>
      <c r="P271" s="10">
        <v>154712380.13999999</v>
      </c>
      <c r="R271" s="10">
        <v>151364348.5</v>
      </c>
      <c r="T271" s="10">
        <f t="shared" si="14"/>
        <v>3348031.6399999857</v>
      </c>
    </row>
    <row r="272" spans="4:20" x14ac:dyDescent="0.2">
      <c r="D272" s="10">
        <v>150000000</v>
      </c>
      <c r="F272" s="10">
        <v>150000000</v>
      </c>
      <c r="H272" s="10">
        <f t="shared" si="12"/>
        <v>0</v>
      </c>
      <c r="J272" s="10">
        <v>150364773.53999999</v>
      </c>
      <c r="L272" s="10">
        <v>150364773.53999999</v>
      </c>
      <c r="N272" s="94">
        <f t="shared" si="13"/>
        <v>0</v>
      </c>
      <c r="P272" s="10">
        <v>154799164.41999999</v>
      </c>
      <c r="R272" s="10">
        <v>151514255.83000001</v>
      </c>
      <c r="T272" s="10">
        <f t="shared" si="14"/>
        <v>3284908.5899999738</v>
      </c>
    </row>
    <row r="273" spans="4:20" x14ac:dyDescent="0.2">
      <c r="D273" s="10">
        <v>150000000</v>
      </c>
      <c r="F273" s="10">
        <v>150000000</v>
      </c>
      <c r="H273" s="10">
        <f t="shared" si="12"/>
        <v>0</v>
      </c>
      <c r="J273" s="10">
        <v>150373764.11000001</v>
      </c>
      <c r="L273" s="10">
        <v>150373764.11000001</v>
      </c>
      <c r="N273" s="94">
        <f t="shared" si="13"/>
        <v>0</v>
      </c>
      <c r="P273" s="10">
        <v>155002461.68000001</v>
      </c>
      <c r="R273" s="10">
        <v>152854104.08000001</v>
      </c>
      <c r="T273" s="10">
        <f t="shared" si="14"/>
        <v>2148357.599999994</v>
      </c>
    </row>
    <row r="274" spans="4:20" x14ac:dyDescent="0.2">
      <c r="D274" s="10">
        <v>150000000</v>
      </c>
      <c r="F274" s="10">
        <v>150000000</v>
      </c>
      <c r="H274" s="10">
        <f t="shared" si="12"/>
        <v>0</v>
      </c>
      <c r="J274" s="10">
        <v>150864614.71000001</v>
      </c>
      <c r="L274" s="10">
        <v>150864614.71000001</v>
      </c>
      <c r="N274" s="94">
        <f t="shared" si="13"/>
        <v>0</v>
      </c>
      <c r="P274" s="10">
        <v>155911402.34</v>
      </c>
      <c r="R274" s="10">
        <v>153948172.27000001</v>
      </c>
      <c r="T274" s="10">
        <f t="shared" si="14"/>
        <v>1963230.0699999928</v>
      </c>
    </row>
    <row r="275" spans="4:20" x14ac:dyDescent="0.2">
      <c r="D275" s="10">
        <v>190000000</v>
      </c>
      <c r="F275" s="10">
        <v>190000000</v>
      </c>
      <c r="H275" s="10">
        <f t="shared" si="12"/>
        <v>0</v>
      </c>
      <c r="J275" s="10">
        <v>187163960</v>
      </c>
      <c r="L275" s="10">
        <v>187163960</v>
      </c>
      <c r="N275" s="94">
        <f t="shared" si="13"/>
        <v>0</v>
      </c>
      <c r="P275" s="10">
        <v>162304915.74000001</v>
      </c>
      <c r="R275" s="10">
        <v>159134314.38999999</v>
      </c>
      <c r="T275" s="10">
        <f t="shared" si="14"/>
        <v>3170601.3500000238</v>
      </c>
    </row>
    <row r="276" spans="4:20" x14ac:dyDescent="0.2">
      <c r="D276" s="10">
        <v>200000000</v>
      </c>
      <c r="F276" s="10">
        <v>200000000</v>
      </c>
      <c r="H276" s="10">
        <f t="shared" si="12"/>
        <v>0</v>
      </c>
      <c r="J276" s="10">
        <v>200000000</v>
      </c>
      <c r="L276" s="10">
        <v>200000000</v>
      </c>
      <c r="N276" s="94">
        <f t="shared" si="13"/>
        <v>0</v>
      </c>
      <c r="P276" s="10">
        <v>163346441.22</v>
      </c>
      <c r="R276" s="10">
        <v>159338806.87</v>
      </c>
      <c r="T276" s="10">
        <f t="shared" si="14"/>
        <v>4007634.349999994</v>
      </c>
    </row>
    <row r="277" spans="4:20" x14ac:dyDescent="0.2">
      <c r="D277" s="10">
        <v>200000000</v>
      </c>
      <c r="F277" s="10">
        <v>200000000</v>
      </c>
      <c r="H277" s="10">
        <f t="shared" si="12"/>
        <v>0</v>
      </c>
      <c r="J277" s="10">
        <v>200000000</v>
      </c>
      <c r="L277" s="10">
        <v>200000000</v>
      </c>
      <c r="N277" s="94">
        <f t="shared" si="13"/>
        <v>0</v>
      </c>
      <c r="P277" s="10">
        <v>186257409.55000001</v>
      </c>
      <c r="R277" s="10">
        <v>181804514.08000001</v>
      </c>
      <c r="T277" s="10">
        <f t="shared" si="14"/>
        <v>4452895.4699999988</v>
      </c>
    </row>
    <row r="278" spans="4:20" x14ac:dyDescent="0.2">
      <c r="D278" s="10">
        <v>200000000</v>
      </c>
      <c r="F278" s="10">
        <v>200000000</v>
      </c>
      <c r="H278" s="10">
        <f t="shared" si="12"/>
        <v>0</v>
      </c>
      <c r="J278" s="10">
        <v>200000000</v>
      </c>
      <c r="L278" s="10">
        <v>200000000</v>
      </c>
      <c r="N278" s="94">
        <f t="shared" si="13"/>
        <v>0</v>
      </c>
      <c r="P278" s="10">
        <v>186931486.28</v>
      </c>
      <c r="R278" s="10">
        <v>184504765.59</v>
      </c>
      <c r="T278" s="10">
        <f t="shared" si="14"/>
        <v>2426720.6899999976</v>
      </c>
    </row>
    <row r="279" spans="4:20" x14ac:dyDescent="0.2">
      <c r="D279" s="10">
        <v>200000000</v>
      </c>
      <c r="F279" s="10">
        <v>200000000</v>
      </c>
      <c r="H279" s="10">
        <f t="shared" si="12"/>
        <v>0</v>
      </c>
      <c r="J279" s="10">
        <v>200000000</v>
      </c>
      <c r="L279" s="10">
        <v>200000000</v>
      </c>
      <c r="N279" s="94">
        <f t="shared" si="13"/>
        <v>0</v>
      </c>
      <c r="P279" s="10">
        <v>190837527.78</v>
      </c>
      <c r="R279" s="10">
        <v>184773003.31999999</v>
      </c>
      <c r="T279" s="10">
        <f t="shared" si="14"/>
        <v>6064524.4600000083</v>
      </c>
    </row>
    <row r="280" spans="4:20" x14ac:dyDescent="0.2">
      <c r="D280" s="10">
        <v>200000000</v>
      </c>
      <c r="F280" s="10">
        <v>200000000</v>
      </c>
      <c r="H280" s="10">
        <f t="shared" si="12"/>
        <v>0</v>
      </c>
      <c r="J280" s="10">
        <v>200000000</v>
      </c>
      <c r="L280" s="10">
        <v>200000000</v>
      </c>
      <c r="N280" s="94">
        <f t="shared" si="13"/>
        <v>0</v>
      </c>
      <c r="P280" s="10">
        <v>190858814.62</v>
      </c>
      <c r="R280" s="10">
        <v>188494687.15000001</v>
      </c>
      <c r="T280" s="10">
        <f t="shared" si="14"/>
        <v>2364127.4699999988</v>
      </c>
    </row>
    <row r="281" spans="4:20" x14ac:dyDescent="0.2">
      <c r="D281" s="10">
        <v>200000000</v>
      </c>
      <c r="F281" s="10">
        <v>200000000</v>
      </c>
      <c r="H281" s="10">
        <f t="shared" si="12"/>
        <v>0</v>
      </c>
      <c r="J281" s="10">
        <v>200000000</v>
      </c>
      <c r="L281" s="10">
        <v>200000000</v>
      </c>
      <c r="N281" s="94">
        <f t="shared" si="13"/>
        <v>0</v>
      </c>
      <c r="P281" s="10">
        <v>191157864.38999999</v>
      </c>
      <c r="R281" s="10">
        <v>188668840.38</v>
      </c>
      <c r="T281" s="10">
        <f t="shared" si="14"/>
        <v>2489024.0099999905</v>
      </c>
    </row>
    <row r="282" spans="4:20" x14ac:dyDescent="0.2">
      <c r="D282" s="10">
        <v>200000000</v>
      </c>
      <c r="F282" s="10">
        <v>200000000</v>
      </c>
      <c r="H282" s="10">
        <f t="shared" si="12"/>
        <v>0</v>
      </c>
      <c r="J282" s="10">
        <v>200000000</v>
      </c>
      <c r="L282" s="10">
        <v>200000000</v>
      </c>
      <c r="N282" s="94">
        <f t="shared" si="13"/>
        <v>0</v>
      </c>
      <c r="P282" s="10">
        <v>191227386.5</v>
      </c>
      <c r="R282" s="10">
        <v>189080670.34999999</v>
      </c>
      <c r="T282" s="10">
        <f t="shared" si="14"/>
        <v>2146716.150000006</v>
      </c>
    </row>
    <row r="283" spans="4:20" x14ac:dyDescent="0.2">
      <c r="D283" s="10">
        <v>200000000</v>
      </c>
      <c r="F283" s="10">
        <v>200000000</v>
      </c>
      <c r="H283" s="10">
        <f t="shared" si="12"/>
        <v>0</v>
      </c>
      <c r="J283" s="10">
        <v>200000000</v>
      </c>
      <c r="L283" s="10">
        <v>200000000</v>
      </c>
      <c r="N283" s="94">
        <f t="shared" si="13"/>
        <v>0</v>
      </c>
      <c r="P283" s="10">
        <v>191744083.97999999</v>
      </c>
      <c r="R283" s="10">
        <v>189799509.69</v>
      </c>
      <c r="T283" s="10">
        <f t="shared" si="14"/>
        <v>1944574.2899999917</v>
      </c>
    </row>
    <row r="284" spans="4:20" x14ac:dyDescent="0.2">
      <c r="D284" s="10">
        <v>200000000</v>
      </c>
      <c r="F284" s="10">
        <v>200000000</v>
      </c>
      <c r="H284" s="10">
        <f t="shared" si="12"/>
        <v>0</v>
      </c>
      <c r="J284" s="10">
        <v>200000000</v>
      </c>
      <c r="L284" s="10">
        <v>200000000</v>
      </c>
      <c r="N284" s="94">
        <f t="shared" si="13"/>
        <v>0</v>
      </c>
      <c r="P284" s="10">
        <v>191905290.12</v>
      </c>
      <c r="R284" s="10">
        <v>190097097.47999999</v>
      </c>
      <c r="T284" s="10">
        <f t="shared" si="14"/>
        <v>1808192.6400000155</v>
      </c>
    </row>
    <row r="285" spans="4:20" x14ac:dyDescent="0.2">
      <c r="D285" s="10">
        <v>200000000</v>
      </c>
      <c r="F285" s="10">
        <v>200000000</v>
      </c>
      <c r="H285" s="10">
        <f t="shared" si="12"/>
        <v>0</v>
      </c>
      <c r="J285" s="10">
        <v>200000000</v>
      </c>
      <c r="L285" s="10">
        <v>200000000</v>
      </c>
      <c r="N285" s="94">
        <f t="shared" si="13"/>
        <v>0</v>
      </c>
      <c r="P285" s="10">
        <v>192360767.53999999</v>
      </c>
      <c r="R285" s="10">
        <v>190550241.78</v>
      </c>
      <c r="T285" s="10">
        <f t="shared" si="14"/>
        <v>1810525.7599999905</v>
      </c>
    </row>
    <row r="286" spans="4:20" x14ac:dyDescent="0.2">
      <c r="D286" s="10">
        <v>200000000</v>
      </c>
      <c r="F286" s="10">
        <v>200000000</v>
      </c>
      <c r="H286" s="10">
        <f t="shared" si="12"/>
        <v>0</v>
      </c>
      <c r="J286" s="10">
        <v>200000000</v>
      </c>
      <c r="L286" s="10">
        <v>200000000</v>
      </c>
      <c r="N286" s="94">
        <f t="shared" si="13"/>
        <v>0</v>
      </c>
      <c r="P286" s="10">
        <v>192508439.56</v>
      </c>
      <c r="R286" s="10">
        <v>191588856.53999999</v>
      </c>
      <c r="T286" s="10">
        <f t="shared" si="14"/>
        <v>919583.02000001073</v>
      </c>
    </row>
    <row r="287" spans="4:20" x14ac:dyDescent="0.2">
      <c r="D287" s="10">
        <v>200000000</v>
      </c>
      <c r="F287" s="10">
        <v>200000000</v>
      </c>
      <c r="H287" s="10">
        <f t="shared" si="12"/>
        <v>0</v>
      </c>
      <c r="J287" s="10">
        <v>200000000</v>
      </c>
      <c r="L287" s="10">
        <v>200000000</v>
      </c>
      <c r="N287" s="94">
        <f t="shared" si="13"/>
        <v>0</v>
      </c>
      <c r="P287" s="10">
        <v>192534561.86000001</v>
      </c>
      <c r="R287" s="10">
        <v>191694719.25999999</v>
      </c>
      <c r="T287" s="10">
        <f t="shared" si="14"/>
        <v>839842.60000002384</v>
      </c>
    </row>
    <row r="288" spans="4:20" x14ac:dyDescent="0.2">
      <c r="D288" s="10">
        <v>200000000</v>
      </c>
      <c r="F288" s="10">
        <v>200000000</v>
      </c>
      <c r="H288" s="10">
        <f t="shared" si="12"/>
        <v>0</v>
      </c>
      <c r="J288" s="10">
        <v>200000000</v>
      </c>
      <c r="L288" s="10">
        <v>200000000</v>
      </c>
      <c r="N288" s="94">
        <f t="shared" si="13"/>
        <v>0</v>
      </c>
      <c r="P288" s="10">
        <v>193369138.53999999</v>
      </c>
      <c r="R288" s="10">
        <v>191905290.12</v>
      </c>
      <c r="T288" s="10">
        <f t="shared" si="14"/>
        <v>1463848.4199999869</v>
      </c>
    </row>
    <row r="289" spans="4:20" x14ac:dyDescent="0.2">
      <c r="D289" s="10">
        <v>200000000</v>
      </c>
      <c r="F289" s="10">
        <v>200000000</v>
      </c>
      <c r="H289" s="10">
        <f t="shared" si="12"/>
        <v>0</v>
      </c>
      <c r="J289" s="10">
        <v>200000000</v>
      </c>
      <c r="L289" s="10">
        <v>200000000</v>
      </c>
      <c r="N289" s="94">
        <f t="shared" si="13"/>
        <v>0</v>
      </c>
      <c r="P289" s="10">
        <v>195005214.84999999</v>
      </c>
      <c r="R289" s="10">
        <v>192381204.12</v>
      </c>
      <c r="T289" s="10">
        <f t="shared" si="14"/>
        <v>2624010.7299999893</v>
      </c>
    </row>
    <row r="290" spans="4:20" x14ac:dyDescent="0.2">
      <c r="D290" s="10">
        <v>200000000</v>
      </c>
      <c r="F290" s="10">
        <v>200000000</v>
      </c>
      <c r="H290" s="10">
        <f t="shared" si="12"/>
        <v>0</v>
      </c>
      <c r="J290" s="10">
        <v>200000000</v>
      </c>
      <c r="L290" s="10">
        <v>200000000</v>
      </c>
      <c r="N290" s="94">
        <f t="shared" si="13"/>
        <v>0</v>
      </c>
      <c r="P290" s="10">
        <v>196249769.50999999</v>
      </c>
      <c r="R290" s="10">
        <v>193208917.25999999</v>
      </c>
      <c r="T290" s="10">
        <f t="shared" si="14"/>
        <v>3040852.25</v>
      </c>
    </row>
    <row r="291" spans="4:20" x14ac:dyDescent="0.2">
      <c r="D291" s="10">
        <v>200000000</v>
      </c>
      <c r="F291" s="10">
        <v>200000000</v>
      </c>
      <c r="H291" s="10">
        <f t="shared" si="12"/>
        <v>0</v>
      </c>
      <c r="J291" s="10">
        <v>200000000</v>
      </c>
      <c r="L291" s="10">
        <v>200000000</v>
      </c>
      <c r="N291" s="94">
        <f t="shared" si="13"/>
        <v>0</v>
      </c>
      <c r="P291" s="10">
        <v>197535714.31999999</v>
      </c>
      <c r="R291" s="10">
        <v>193224779.47</v>
      </c>
      <c r="T291" s="10">
        <f t="shared" si="14"/>
        <v>4310934.849999994</v>
      </c>
    </row>
    <row r="292" spans="4:20" x14ac:dyDescent="0.2">
      <c r="D292" s="10">
        <v>200000000</v>
      </c>
      <c r="F292" s="10">
        <v>200000000</v>
      </c>
      <c r="H292" s="10">
        <f t="shared" si="12"/>
        <v>0</v>
      </c>
      <c r="J292" s="10">
        <v>200000000</v>
      </c>
      <c r="L292" s="10">
        <v>200000000</v>
      </c>
      <c r="N292" s="94">
        <f t="shared" si="13"/>
        <v>0</v>
      </c>
      <c r="P292" s="10">
        <v>198340230.91</v>
      </c>
      <c r="R292" s="10">
        <v>193369138.53999999</v>
      </c>
      <c r="T292" s="10">
        <f t="shared" si="14"/>
        <v>4971092.3700000048</v>
      </c>
    </row>
    <row r="293" spans="4:20" x14ac:dyDescent="0.2">
      <c r="D293" s="10">
        <v>200000000</v>
      </c>
      <c r="F293" s="10">
        <v>200000000</v>
      </c>
      <c r="H293" s="10">
        <f t="shared" si="12"/>
        <v>0</v>
      </c>
      <c r="J293" s="10">
        <v>200000000</v>
      </c>
      <c r="L293" s="10">
        <v>200000000</v>
      </c>
      <c r="N293" s="94">
        <f t="shared" si="13"/>
        <v>0</v>
      </c>
      <c r="P293" s="10">
        <v>198726263.28999999</v>
      </c>
      <c r="R293" s="10">
        <v>193691203.21000001</v>
      </c>
      <c r="T293" s="10">
        <f t="shared" si="14"/>
        <v>5035060.0799999833</v>
      </c>
    </row>
    <row r="294" spans="4:20" x14ac:dyDescent="0.2">
      <c r="D294" s="10">
        <v>200000000</v>
      </c>
      <c r="F294" s="10">
        <v>200000000</v>
      </c>
      <c r="H294" s="10">
        <f t="shared" si="12"/>
        <v>0</v>
      </c>
      <c r="J294" s="10">
        <v>200000000</v>
      </c>
      <c r="L294" s="10">
        <v>200000000</v>
      </c>
      <c r="N294" s="94">
        <f t="shared" si="13"/>
        <v>0</v>
      </c>
      <c r="P294" s="10">
        <v>200541174.31</v>
      </c>
      <c r="R294" s="10">
        <v>195981592.34999999</v>
      </c>
      <c r="T294" s="10">
        <f t="shared" si="14"/>
        <v>4559581.9600000083</v>
      </c>
    </row>
    <row r="295" spans="4:20" x14ac:dyDescent="0.2">
      <c r="D295" s="10">
        <v>200000000</v>
      </c>
      <c r="F295" s="10">
        <v>200000000</v>
      </c>
      <c r="H295" s="10">
        <f t="shared" si="12"/>
        <v>0</v>
      </c>
      <c r="J295" s="10">
        <v>200000000</v>
      </c>
      <c r="L295" s="10">
        <v>200000000</v>
      </c>
      <c r="N295" s="94">
        <f t="shared" si="13"/>
        <v>0</v>
      </c>
      <c r="P295" s="10">
        <v>200749999.72999999</v>
      </c>
      <c r="R295" s="10">
        <v>200541174.31</v>
      </c>
      <c r="T295" s="10">
        <f t="shared" si="14"/>
        <v>208825.41999998689</v>
      </c>
    </row>
    <row r="296" spans="4:20" x14ac:dyDescent="0.2">
      <c r="D296" s="10">
        <v>200000000</v>
      </c>
      <c r="F296" s="10">
        <v>200000000</v>
      </c>
      <c r="H296" s="10">
        <f t="shared" si="12"/>
        <v>0</v>
      </c>
      <c r="J296" s="10">
        <v>200000000</v>
      </c>
      <c r="L296" s="10">
        <v>200000000</v>
      </c>
      <c r="N296" s="94">
        <f t="shared" si="13"/>
        <v>0</v>
      </c>
      <c r="P296" s="10">
        <v>202339661.68000001</v>
      </c>
      <c r="R296" s="10">
        <v>202183252.5</v>
      </c>
      <c r="T296" s="10">
        <f t="shared" si="14"/>
        <v>156409.18000000715</v>
      </c>
    </row>
    <row r="297" spans="4:20" x14ac:dyDescent="0.2">
      <c r="D297" s="10">
        <v>200000000</v>
      </c>
      <c r="F297" s="10">
        <v>200000000</v>
      </c>
      <c r="H297" s="10">
        <f t="shared" si="12"/>
        <v>0</v>
      </c>
      <c r="J297" s="10">
        <v>200000000</v>
      </c>
      <c r="L297" s="10">
        <v>200000000</v>
      </c>
      <c r="N297" s="94">
        <f t="shared" si="13"/>
        <v>0</v>
      </c>
      <c r="P297" s="10">
        <v>204419398.02000001</v>
      </c>
      <c r="R297" s="10">
        <v>202339661.68000001</v>
      </c>
      <c r="T297" s="10">
        <f t="shared" si="14"/>
        <v>2079736.3400000036</v>
      </c>
    </row>
    <row r="298" spans="4:20" x14ac:dyDescent="0.2">
      <c r="D298" s="10">
        <v>200000000</v>
      </c>
      <c r="F298" s="10">
        <v>200000000</v>
      </c>
      <c r="H298" s="10">
        <f t="shared" si="12"/>
        <v>0</v>
      </c>
      <c r="J298" s="10">
        <v>200000000</v>
      </c>
      <c r="L298" s="10">
        <v>200000000</v>
      </c>
      <c r="N298" s="94">
        <f t="shared" si="13"/>
        <v>0</v>
      </c>
      <c r="P298" s="10">
        <v>204422740.16999999</v>
      </c>
      <c r="R298" s="10">
        <v>204422740.16999999</v>
      </c>
      <c r="T298" s="10">
        <f t="shared" si="14"/>
        <v>0</v>
      </c>
    </row>
    <row r="299" spans="4:20" x14ac:dyDescent="0.2">
      <c r="D299" s="10">
        <v>225000000</v>
      </c>
      <c r="F299" s="10">
        <v>225000000</v>
      </c>
      <c r="H299" s="10">
        <f t="shared" si="12"/>
        <v>0</v>
      </c>
      <c r="J299" s="10">
        <v>227956094.63</v>
      </c>
      <c r="L299" s="10">
        <v>227956094.63</v>
      </c>
      <c r="N299" s="94">
        <f t="shared" si="13"/>
        <v>0</v>
      </c>
      <c r="P299" s="10">
        <v>219535200.84999999</v>
      </c>
      <c r="R299" s="10">
        <v>214293180.94999999</v>
      </c>
      <c r="T299" s="10">
        <f t="shared" si="14"/>
        <v>5242019.900000006</v>
      </c>
    </row>
    <row r="300" spans="4:20" x14ac:dyDescent="0.2">
      <c r="D300" s="10">
        <v>250000000</v>
      </c>
      <c r="F300" s="10">
        <v>250000000</v>
      </c>
      <c r="H300" s="10">
        <f t="shared" si="12"/>
        <v>0</v>
      </c>
      <c r="J300" s="10">
        <v>249875000</v>
      </c>
      <c r="L300" s="10">
        <v>249875000</v>
      </c>
      <c r="N300" s="94">
        <f t="shared" si="13"/>
        <v>0</v>
      </c>
      <c r="P300" s="10">
        <v>224267719.96000001</v>
      </c>
      <c r="R300" s="10">
        <v>222582718.91999999</v>
      </c>
      <c r="T300" s="10">
        <f t="shared" si="14"/>
        <v>1685001.0400000215</v>
      </c>
    </row>
    <row r="301" spans="4:20" x14ac:dyDescent="0.2">
      <c r="D301" s="10">
        <v>250000000</v>
      </c>
      <c r="F301" s="10">
        <v>250000000</v>
      </c>
      <c r="H301" s="10">
        <f t="shared" si="12"/>
        <v>0</v>
      </c>
      <c r="J301" s="10">
        <v>250000000</v>
      </c>
      <c r="L301" s="10">
        <v>250000000</v>
      </c>
      <c r="N301" s="94">
        <f t="shared" si="13"/>
        <v>0</v>
      </c>
      <c r="P301" s="10">
        <v>237033476.46000001</v>
      </c>
      <c r="R301" s="10">
        <v>234183556.36000001</v>
      </c>
      <c r="T301" s="10">
        <f t="shared" si="14"/>
        <v>2849920.099999994</v>
      </c>
    </row>
    <row r="302" spans="4:20" x14ac:dyDescent="0.2">
      <c r="D302" s="10">
        <v>250000000</v>
      </c>
      <c r="F302" s="10">
        <v>250000000</v>
      </c>
      <c r="H302" s="10">
        <f t="shared" si="12"/>
        <v>0</v>
      </c>
      <c r="J302" s="10">
        <v>250000000</v>
      </c>
      <c r="L302" s="10">
        <v>250000000</v>
      </c>
      <c r="N302" s="94">
        <f t="shared" si="13"/>
        <v>0</v>
      </c>
      <c r="P302" s="10">
        <v>239366861.33000001</v>
      </c>
      <c r="R302" s="10">
        <v>236036024.88</v>
      </c>
      <c r="T302" s="10">
        <f t="shared" si="14"/>
        <v>3330836.4500000179</v>
      </c>
    </row>
    <row r="303" spans="4:20" x14ac:dyDescent="0.2">
      <c r="D303" s="10">
        <v>250000000</v>
      </c>
      <c r="F303" s="10">
        <v>250000000</v>
      </c>
      <c r="H303" s="10">
        <f t="shared" si="12"/>
        <v>0</v>
      </c>
      <c r="J303" s="10">
        <v>250000000</v>
      </c>
      <c r="L303" s="10">
        <v>250000000</v>
      </c>
      <c r="N303" s="94">
        <f t="shared" si="13"/>
        <v>0</v>
      </c>
      <c r="P303" s="10">
        <v>240265631.12</v>
      </c>
      <c r="R303" s="10">
        <v>236972634.28</v>
      </c>
      <c r="T303" s="10">
        <f t="shared" si="14"/>
        <v>3292996.8400000036</v>
      </c>
    </row>
    <row r="304" spans="4:20" x14ac:dyDescent="0.2">
      <c r="D304" s="10">
        <v>250000000</v>
      </c>
      <c r="F304" s="10">
        <v>250000000</v>
      </c>
      <c r="H304" s="10">
        <f t="shared" si="12"/>
        <v>0</v>
      </c>
      <c r="J304" s="10">
        <v>250000000</v>
      </c>
      <c r="L304" s="10">
        <v>250000000</v>
      </c>
      <c r="N304" s="94">
        <f t="shared" si="13"/>
        <v>0</v>
      </c>
      <c r="P304" s="10">
        <v>242924406.22</v>
      </c>
      <c r="R304" s="10">
        <v>238434356.81</v>
      </c>
      <c r="T304" s="10">
        <f t="shared" si="14"/>
        <v>4490049.4099999964</v>
      </c>
    </row>
    <row r="305" spans="4:20" x14ac:dyDescent="0.2">
      <c r="D305" s="10">
        <v>250000000</v>
      </c>
      <c r="F305" s="10">
        <v>250000000</v>
      </c>
      <c r="H305" s="10">
        <f t="shared" si="12"/>
        <v>0</v>
      </c>
      <c r="J305" s="10">
        <v>250000000</v>
      </c>
      <c r="L305" s="10">
        <v>250000000</v>
      </c>
      <c r="N305" s="94">
        <f t="shared" si="13"/>
        <v>0</v>
      </c>
      <c r="P305" s="10">
        <v>245428351.41</v>
      </c>
      <c r="R305" s="10">
        <v>239862501.06999999</v>
      </c>
      <c r="T305" s="10">
        <f t="shared" si="14"/>
        <v>5565850.3400000036</v>
      </c>
    </row>
    <row r="306" spans="4:20" x14ac:dyDescent="0.2">
      <c r="D306" s="10">
        <v>250000000</v>
      </c>
      <c r="F306" s="10">
        <v>250000000</v>
      </c>
      <c r="H306" s="10">
        <f t="shared" si="12"/>
        <v>0</v>
      </c>
      <c r="J306" s="10">
        <v>250000000</v>
      </c>
      <c r="L306" s="10">
        <v>250000000</v>
      </c>
      <c r="N306" s="94">
        <f t="shared" si="13"/>
        <v>0</v>
      </c>
      <c r="P306" s="10">
        <v>245674833.03</v>
      </c>
      <c r="R306" s="10">
        <v>243303995.52000001</v>
      </c>
      <c r="T306" s="10">
        <f t="shared" si="14"/>
        <v>2370837.5099999905</v>
      </c>
    </row>
    <row r="307" spans="4:20" x14ac:dyDescent="0.2">
      <c r="D307" s="10">
        <v>250000000</v>
      </c>
      <c r="F307" s="10">
        <v>250000000</v>
      </c>
      <c r="H307" s="10">
        <f t="shared" si="12"/>
        <v>0</v>
      </c>
      <c r="J307" s="10">
        <v>250000000</v>
      </c>
      <c r="L307" s="10">
        <v>250000000</v>
      </c>
      <c r="N307" s="94">
        <f t="shared" si="13"/>
        <v>0</v>
      </c>
      <c r="P307" s="10">
        <v>250718628.62</v>
      </c>
      <c r="R307" s="10">
        <v>246879354.97999999</v>
      </c>
      <c r="T307" s="10">
        <f t="shared" si="14"/>
        <v>3839273.6400000155</v>
      </c>
    </row>
    <row r="308" spans="4:20" x14ac:dyDescent="0.2">
      <c r="D308" s="10">
        <v>250000000</v>
      </c>
      <c r="F308" s="10">
        <v>250000000</v>
      </c>
      <c r="H308" s="10">
        <f t="shared" si="12"/>
        <v>0</v>
      </c>
      <c r="J308" s="10">
        <v>250000000</v>
      </c>
      <c r="L308" s="10">
        <v>250000000</v>
      </c>
      <c r="N308" s="94">
        <f t="shared" si="13"/>
        <v>0</v>
      </c>
      <c r="P308" s="10">
        <v>253152544.43000001</v>
      </c>
      <c r="R308" s="10">
        <v>247370127.12</v>
      </c>
      <c r="T308" s="10">
        <f t="shared" si="14"/>
        <v>5782417.3100000024</v>
      </c>
    </row>
    <row r="309" spans="4:20" x14ac:dyDescent="0.2">
      <c r="D309" s="10">
        <v>250000000</v>
      </c>
      <c r="F309" s="10">
        <v>250000000</v>
      </c>
      <c r="H309" s="10">
        <f t="shared" si="12"/>
        <v>0</v>
      </c>
      <c r="J309" s="10">
        <v>250000000</v>
      </c>
      <c r="L309" s="10">
        <v>250000000</v>
      </c>
      <c r="N309" s="94">
        <f t="shared" si="13"/>
        <v>0</v>
      </c>
      <c r="P309" s="10">
        <v>253808479.59</v>
      </c>
      <c r="R309" s="10">
        <v>250340355.86000001</v>
      </c>
      <c r="T309" s="10">
        <f t="shared" si="14"/>
        <v>3468123.7299999893</v>
      </c>
    </row>
    <row r="310" spans="4:20" x14ac:dyDescent="0.2">
      <c r="D310" s="10">
        <v>250000000</v>
      </c>
      <c r="F310" s="10">
        <v>250000000</v>
      </c>
      <c r="H310" s="10">
        <f t="shared" si="12"/>
        <v>0</v>
      </c>
      <c r="J310" s="10">
        <v>250000000</v>
      </c>
      <c r="L310" s="10">
        <v>250000000</v>
      </c>
      <c r="N310" s="94">
        <f t="shared" si="13"/>
        <v>0</v>
      </c>
      <c r="P310" s="10">
        <v>253866920.72</v>
      </c>
      <c r="R310" s="10">
        <v>250483185.55000001</v>
      </c>
      <c r="T310" s="10">
        <f t="shared" si="14"/>
        <v>3383735.1699999869</v>
      </c>
    </row>
    <row r="311" spans="4:20" x14ac:dyDescent="0.2">
      <c r="D311" s="10">
        <v>250000000</v>
      </c>
      <c r="F311" s="10">
        <v>250000000</v>
      </c>
      <c r="H311" s="10">
        <f t="shared" si="12"/>
        <v>0</v>
      </c>
      <c r="J311" s="10">
        <v>252860850.68000001</v>
      </c>
      <c r="L311" s="10">
        <v>252860850.68000001</v>
      </c>
      <c r="N311" s="94">
        <f t="shared" si="13"/>
        <v>0</v>
      </c>
      <c r="P311" s="10">
        <v>254438884.71000001</v>
      </c>
      <c r="R311" s="10">
        <v>252513124.55000001</v>
      </c>
      <c r="T311" s="10">
        <f t="shared" si="14"/>
        <v>1925760.1599999964</v>
      </c>
    </row>
    <row r="312" spans="4:20" x14ac:dyDescent="0.2">
      <c r="D312" s="10">
        <v>260000000</v>
      </c>
      <c r="F312" s="10">
        <v>260000000</v>
      </c>
      <c r="H312" s="10">
        <f t="shared" si="12"/>
        <v>0</v>
      </c>
      <c r="J312" s="10">
        <v>260000000</v>
      </c>
      <c r="L312" s="10">
        <v>260000000</v>
      </c>
      <c r="N312" s="94">
        <f t="shared" si="13"/>
        <v>0</v>
      </c>
      <c r="P312" s="10">
        <v>256878692.22</v>
      </c>
      <c r="R312" s="10">
        <v>252592876.25</v>
      </c>
      <c r="T312" s="10">
        <f t="shared" si="14"/>
        <v>4285815.9699999988</v>
      </c>
    </row>
    <row r="313" spans="4:20" x14ac:dyDescent="0.2">
      <c r="D313" s="10">
        <v>300000000</v>
      </c>
      <c r="F313" s="10">
        <v>300000000</v>
      </c>
      <c r="H313" s="10">
        <f t="shared" si="12"/>
        <v>0</v>
      </c>
      <c r="J313" s="10">
        <v>299334950</v>
      </c>
      <c r="L313" s="10">
        <v>299334950</v>
      </c>
      <c r="N313" s="94">
        <f t="shared" si="13"/>
        <v>0</v>
      </c>
      <c r="P313" s="10">
        <v>257871108.13999999</v>
      </c>
      <c r="R313" s="10">
        <v>253677444.19</v>
      </c>
      <c r="T313" s="10">
        <f t="shared" si="14"/>
        <v>4193663.9499999881</v>
      </c>
    </row>
    <row r="314" spans="4:20" x14ac:dyDescent="0.2">
      <c r="D314" s="10">
        <v>300000000</v>
      </c>
      <c r="F314" s="10">
        <v>300000000</v>
      </c>
      <c r="H314" s="10">
        <f t="shared" si="12"/>
        <v>0</v>
      </c>
      <c r="J314" s="10">
        <v>299625000</v>
      </c>
      <c r="L314" s="10">
        <v>299625000</v>
      </c>
      <c r="N314" s="94">
        <f t="shared" si="13"/>
        <v>0</v>
      </c>
      <c r="P314" s="10">
        <v>286996866.75999999</v>
      </c>
      <c r="R314" s="10">
        <v>283289372.85000002</v>
      </c>
      <c r="T314" s="10">
        <f t="shared" si="14"/>
        <v>3707493.9099999666</v>
      </c>
    </row>
    <row r="315" spans="4:20" x14ac:dyDescent="0.2">
      <c r="D315" s="10">
        <v>300000000</v>
      </c>
      <c r="F315" s="10">
        <v>300000000</v>
      </c>
      <c r="H315" s="10">
        <f t="shared" si="12"/>
        <v>0</v>
      </c>
      <c r="J315" s="10">
        <v>300000000</v>
      </c>
      <c r="L315" s="10">
        <v>300000000</v>
      </c>
      <c r="N315" s="94">
        <f t="shared" si="13"/>
        <v>0</v>
      </c>
      <c r="P315" s="10">
        <v>292010602.10000002</v>
      </c>
      <c r="R315" s="10">
        <v>285017147.64999998</v>
      </c>
      <c r="T315" s="10">
        <f t="shared" si="14"/>
        <v>6993454.4500000477</v>
      </c>
    </row>
    <row r="316" spans="4:20" x14ac:dyDescent="0.2">
      <c r="D316" s="10">
        <v>300000000</v>
      </c>
      <c r="F316" s="10">
        <v>300000000</v>
      </c>
      <c r="H316" s="10">
        <f t="shared" si="12"/>
        <v>0</v>
      </c>
      <c r="J316" s="10">
        <v>300000000</v>
      </c>
      <c r="L316" s="10">
        <v>300000000</v>
      </c>
      <c r="N316" s="94">
        <f t="shared" si="13"/>
        <v>0</v>
      </c>
      <c r="P316" s="10">
        <v>297829805.44999999</v>
      </c>
      <c r="R316" s="10">
        <v>298702616.51999998</v>
      </c>
      <c r="T316" s="10">
        <f t="shared" si="14"/>
        <v>-872811.06999999285</v>
      </c>
    </row>
    <row r="317" spans="4:20" x14ac:dyDescent="0.2">
      <c r="D317" s="10">
        <v>300000000</v>
      </c>
      <c r="F317" s="10">
        <v>300000000</v>
      </c>
      <c r="H317" s="10">
        <f t="shared" si="12"/>
        <v>0</v>
      </c>
      <c r="J317" s="10">
        <v>300000000</v>
      </c>
      <c r="L317" s="10">
        <v>300000000</v>
      </c>
      <c r="N317" s="94">
        <f t="shared" si="13"/>
        <v>0</v>
      </c>
      <c r="P317" s="10">
        <v>299822531.62</v>
      </c>
      <c r="R317" s="10">
        <v>299822531.62</v>
      </c>
      <c r="T317" s="10">
        <f t="shared" si="14"/>
        <v>0</v>
      </c>
    </row>
    <row r="318" spans="4:20" x14ac:dyDescent="0.2">
      <c r="D318" s="10">
        <v>300000000</v>
      </c>
      <c r="F318" s="10">
        <v>300000000</v>
      </c>
      <c r="H318" s="10">
        <f t="shared" si="12"/>
        <v>0</v>
      </c>
      <c r="J318" s="10">
        <v>303660168.88999999</v>
      </c>
      <c r="L318" s="10">
        <v>303660168.88999999</v>
      </c>
      <c r="N318" s="94">
        <f t="shared" si="13"/>
        <v>0</v>
      </c>
      <c r="P318" s="10">
        <v>300862564.06999999</v>
      </c>
      <c r="R318" s="10">
        <v>300862564.06999999</v>
      </c>
      <c r="T318" s="10">
        <f t="shared" si="14"/>
        <v>0</v>
      </c>
    </row>
    <row r="319" spans="4:20" x14ac:dyDescent="0.2">
      <c r="D319" s="10">
        <v>350000000</v>
      </c>
      <c r="F319" s="10">
        <v>350000000</v>
      </c>
      <c r="H319" s="10">
        <f t="shared" si="12"/>
        <v>0</v>
      </c>
      <c r="J319" s="10">
        <v>348304250</v>
      </c>
      <c r="L319" s="10">
        <v>348304250</v>
      </c>
      <c r="N319" s="94">
        <f t="shared" si="13"/>
        <v>0</v>
      </c>
      <c r="P319" s="10">
        <v>313864701.87</v>
      </c>
      <c r="R319" s="10">
        <v>307392475.31999999</v>
      </c>
      <c r="T319" s="10">
        <f t="shared" si="14"/>
        <v>6472226.5500000119</v>
      </c>
    </row>
    <row r="320" spans="4:20" x14ac:dyDescent="0.2">
      <c r="D320" s="10">
        <v>350000000</v>
      </c>
      <c r="F320" s="10">
        <v>350000000</v>
      </c>
      <c r="H320" s="10">
        <f t="shared" si="12"/>
        <v>0</v>
      </c>
      <c r="J320" s="10">
        <v>350089545.56</v>
      </c>
      <c r="L320" s="10">
        <v>350089545.56</v>
      </c>
      <c r="N320" s="94">
        <f t="shared" si="13"/>
        <v>0</v>
      </c>
      <c r="P320" s="10">
        <v>340503691.38999999</v>
      </c>
      <c r="R320" s="10">
        <v>332325519.5</v>
      </c>
      <c r="T320" s="10">
        <f t="shared" si="14"/>
        <v>8178171.8899999857</v>
      </c>
    </row>
    <row r="321" spans="4:20" x14ac:dyDescent="0.2">
      <c r="D321" s="10">
        <v>355000000</v>
      </c>
      <c r="F321" s="10">
        <v>355000000</v>
      </c>
      <c r="H321" s="10">
        <f t="shared" si="12"/>
        <v>0</v>
      </c>
      <c r="J321" s="10">
        <v>355516864.81999999</v>
      </c>
      <c r="L321" s="10">
        <v>355516864.81999999</v>
      </c>
      <c r="N321" s="94">
        <f t="shared" si="13"/>
        <v>0</v>
      </c>
      <c r="P321" s="10">
        <v>347037835.95999998</v>
      </c>
      <c r="R321" s="10">
        <v>342627294.82999998</v>
      </c>
      <c r="T321" s="10">
        <f t="shared" si="14"/>
        <v>4410541.1299999952</v>
      </c>
    </row>
    <row r="322" spans="4:20" x14ac:dyDescent="0.2">
      <c r="D322" s="10">
        <v>360000000</v>
      </c>
      <c r="F322" s="10">
        <v>360000000</v>
      </c>
      <c r="H322" s="10">
        <f t="shared" si="12"/>
        <v>0</v>
      </c>
      <c r="J322" s="10">
        <v>360000000</v>
      </c>
      <c r="L322" s="10">
        <v>360000000</v>
      </c>
      <c r="N322" s="94">
        <f t="shared" si="13"/>
        <v>0</v>
      </c>
      <c r="P322" s="10">
        <v>351137419.24000001</v>
      </c>
      <c r="R322" s="10">
        <v>344442433.13999999</v>
      </c>
      <c r="T322" s="10">
        <f t="shared" si="14"/>
        <v>6694986.1000000238</v>
      </c>
    </row>
    <row r="323" spans="4:20" x14ac:dyDescent="0.2">
      <c r="D323" s="10">
        <v>400000000</v>
      </c>
      <c r="F323" s="10">
        <v>400000000</v>
      </c>
      <c r="H323" s="10">
        <f t="shared" si="12"/>
        <v>0</v>
      </c>
      <c r="J323" s="10">
        <v>398151800</v>
      </c>
      <c r="L323" s="10">
        <v>398151800</v>
      </c>
      <c r="N323" s="94">
        <f t="shared" si="13"/>
        <v>0</v>
      </c>
      <c r="P323" s="10">
        <v>353439613.69</v>
      </c>
      <c r="R323" s="10">
        <v>348101440.43000001</v>
      </c>
      <c r="T323" s="10">
        <f t="shared" si="14"/>
        <v>5338173.2599999905</v>
      </c>
    </row>
    <row r="324" spans="4:20" x14ac:dyDescent="0.2">
      <c r="D324" s="10">
        <v>450000000</v>
      </c>
      <c r="F324" s="10">
        <v>450000000</v>
      </c>
      <c r="H324" s="10">
        <f>D324-F324</f>
        <v>0</v>
      </c>
      <c r="J324" s="10">
        <v>441384300</v>
      </c>
      <c r="L324" s="10">
        <v>441384300</v>
      </c>
      <c r="N324" s="94">
        <f>J324-L324</f>
        <v>0</v>
      </c>
      <c r="P324" s="10">
        <v>389139106.63</v>
      </c>
      <c r="R324" s="10">
        <v>389139106.63</v>
      </c>
      <c r="T324" s="10">
        <f>P324-R324</f>
        <v>0</v>
      </c>
    </row>
    <row r="325" spans="4:20" x14ac:dyDescent="0.2">
      <c r="D325" s="10">
        <v>750000000</v>
      </c>
      <c r="F325" s="10">
        <v>750000000</v>
      </c>
      <c r="H325" s="10">
        <f>D325-F325</f>
        <v>0</v>
      </c>
      <c r="J325" s="10">
        <v>749686000</v>
      </c>
      <c r="L325" s="10">
        <v>749686000</v>
      </c>
      <c r="N325" s="94">
        <f>J325-L325</f>
        <v>0</v>
      </c>
      <c r="P325" s="10">
        <v>439367049.13</v>
      </c>
      <c r="R325" s="10">
        <v>435028168.44</v>
      </c>
      <c r="T325" s="10">
        <f>P325-R325</f>
        <v>4338880.6899999976</v>
      </c>
    </row>
    <row r="326" spans="4:20" x14ac:dyDescent="0.2">
      <c r="L326" s="94">
        <f>SUM(L3:L325)</f>
        <v>24296997327.34</v>
      </c>
      <c r="P326" s="10">
        <v>715607780.72000003</v>
      </c>
      <c r="R326" s="10">
        <v>706665320.75999999</v>
      </c>
      <c r="T326" s="10">
        <f>P326-R326</f>
        <v>8942459.9600000381</v>
      </c>
    </row>
    <row r="327" spans="4:20" x14ac:dyDescent="0.2">
      <c r="P327" s="9"/>
      <c r="T327" s="10">
        <f>SUM(T3:T326)</f>
        <v>328211162.81000006</v>
      </c>
    </row>
    <row r="328" spans="4:20" x14ac:dyDescent="0.2">
      <c r="P328" s="9"/>
    </row>
    <row r="329" spans="4:20" x14ac:dyDescent="0.2">
      <c r="P329" s="9"/>
    </row>
    <row r="330" spans="4:20" x14ac:dyDescent="0.2">
      <c r="P330" s="9"/>
    </row>
    <row r="331" spans="4:20" x14ac:dyDescent="0.2">
      <c r="P331" s="9"/>
    </row>
  </sheetData>
  <autoFilter ref="P2:T2"/>
  <phoneticPr fontId="1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5"/>
  <sheetViews>
    <sheetView topLeftCell="E1" workbookViewId="0">
      <selection activeCell="S67" sqref="S67"/>
    </sheetView>
  </sheetViews>
  <sheetFormatPr defaultRowHeight="11.25" outlineLevelRow="2" x14ac:dyDescent="0.2"/>
  <cols>
    <col min="1" max="1" width="9.140625" style="9"/>
    <col min="2" max="5" width="9.28515625" style="9" bestFit="1" customWidth="1"/>
    <col min="6" max="8" width="9.140625" style="9"/>
    <col min="9" max="9" width="26.28515625" style="9" customWidth="1"/>
    <col min="10" max="10" width="9.28515625" style="9" bestFit="1" customWidth="1"/>
    <col min="11" max="11" width="16.140625" style="10" hidden="1" customWidth="1"/>
    <col min="12" max="12" width="15.140625" style="10" hidden="1" customWidth="1"/>
    <col min="13" max="13" width="16.140625" style="10" hidden="1" customWidth="1"/>
    <col min="14" max="14" width="16.5703125" style="10" hidden="1" customWidth="1"/>
    <col min="15" max="16" width="12.5703125" style="10" hidden="1" customWidth="1"/>
    <col min="17" max="18" width="9.42578125" style="10" hidden="1" customWidth="1"/>
    <col min="19" max="19" width="15.5703125" style="10" customWidth="1"/>
    <col min="20" max="20" width="14.42578125" style="10" hidden="1" customWidth="1"/>
    <col min="21" max="21" width="14.5703125" style="10" customWidth="1"/>
    <col min="22" max="25" width="9.28515625" style="9" bestFit="1" customWidth="1"/>
    <col min="26" max="26" width="14.85546875" style="10" bestFit="1" customWidth="1"/>
    <col min="27" max="27" width="9.28515625" style="9" bestFit="1" customWidth="1"/>
    <col min="28" max="16384" width="9.140625" style="9"/>
  </cols>
  <sheetData>
    <row r="1" spans="1:28" x14ac:dyDescent="0.2">
      <c r="A1" s="9" t="s">
        <v>0</v>
      </c>
    </row>
    <row r="2" spans="1:28" x14ac:dyDescent="0.2">
      <c r="A2" s="21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</row>
    <row r="3" spans="1:28" x14ac:dyDescent="0.2">
      <c r="A3" s="9" t="s">
        <v>10</v>
      </c>
      <c r="B3" s="9" t="s">
        <v>11</v>
      </c>
    </row>
    <row r="4" spans="1:28" x14ac:dyDescent="0.2">
      <c r="A4" s="21" t="s">
        <v>12</v>
      </c>
      <c r="B4" s="9" t="s">
        <v>13</v>
      </c>
    </row>
    <row r="5" spans="1:28" x14ac:dyDescent="0.2">
      <c r="A5" s="21" t="s">
        <v>14</v>
      </c>
      <c r="B5" s="9" t="s">
        <v>15</v>
      </c>
    </row>
    <row r="6" spans="1:28" x14ac:dyDescent="0.2">
      <c r="A6" s="21" t="s">
        <v>859</v>
      </c>
      <c r="B6" s="9">
        <v>10630</v>
      </c>
    </row>
    <row r="7" spans="1:28" x14ac:dyDescent="0.2">
      <c r="A7" s="21"/>
    </row>
    <row r="8" spans="1:28" x14ac:dyDescent="0.2">
      <c r="A8" s="21"/>
    </row>
    <row r="9" spans="1:28" s="98" customFormat="1" x14ac:dyDescent="0.2">
      <c r="A9" s="98" t="s">
        <v>16</v>
      </c>
      <c r="B9" s="98" t="s">
        <v>17</v>
      </c>
      <c r="C9" s="98" t="s">
        <v>18</v>
      </c>
      <c r="D9" s="98" t="s">
        <v>19</v>
      </c>
      <c r="E9" s="98" t="s">
        <v>20</v>
      </c>
      <c r="F9" s="98" t="s">
        <v>21</v>
      </c>
      <c r="G9" s="98" t="s">
        <v>22</v>
      </c>
      <c r="H9" s="98" t="s">
        <v>23</v>
      </c>
      <c r="I9" s="98" t="s">
        <v>24</v>
      </c>
      <c r="J9" s="98" t="s">
        <v>25</v>
      </c>
      <c r="K9" s="28" t="s">
        <v>26</v>
      </c>
      <c r="L9" s="28" t="s">
        <v>27</v>
      </c>
      <c r="M9" s="28" t="s">
        <v>28</v>
      </c>
      <c r="N9" s="28" t="s">
        <v>29</v>
      </c>
      <c r="O9" s="28" t="s">
        <v>30</v>
      </c>
      <c r="P9" s="28" t="s">
        <v>31</v>
      </c>
      <c r="Q9" s="28" t="s">
        <v>32</v>
      </c>
      <c r="R9" s="28" t="s">
        <v>33</v>
      </c>
      <c r="S9" s="28" t="s">
        <v>34</v>
      </c>
      <c r="T9" s="28" t="s">
        <v>35</v>
      </c>
      <c r="U9" s="28" t="s">
        <v>36</v>
      </c>
      <c r="V9" s="98" t="s">
        <v>37</v>
      </c>
      <c r="W9" s="98" t="s">
        <v>38</v>
      </c>
      <c r="X9" s="98" t="s">
        <v>39</v>
      </c>
      <c r="Y9" s="98" t="s">
        <v>40</v>
      </c>
      <c r="Z9" s="28" t="s">
        <v>41</v>
      </c>
      <c r="AA9" s="98" t="s">
        <v>42</v>
      </c>
      <c r="AB9" s="98" t="s">
        <v>568</v>
      </c>
    </row>
    <row r="10" spans="1:28" hidden="1" outlineLevel="2" x14ac:dyDescent="0.2">
      <c r="A10" s="9" t="s">
        <v>715</v>
      </c>
      <c r="B10" s="9" t="s">
        <v>49</v>
      </c>
      <c r="C10" s="9">
        <v>1314</v>
      </c>
      <c r="D10" s="9" t="s">
        <v>177</v>
      </c>
      <c r="E10" s="8">
        <v>40967</v>
      </c>
      <c r="F10" s="9" t="s">
        <v>178</v>
      </c>
      <c r="G10" s="9" t="s">
        <v>45</v>
      </c>
      <c r="H10" s="9" t="s">
        <v>46</v>
      </c>
      <c r="I10" s="9" t="s">
        <v>716</v>
      </c>
      <c r="J10" s="9">
        <v>11.5</v>
      </c>
      <c r="K10" s="10">
        <v>50000000</v>
      </c>
      <c r="L10" s="10">
        <v>50000000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50000000</v>
      </c>
      <c r="T10" s="10">
        <v>50000000</v>
      </c>
      <c r="U10" s="10">
        <v>50000000</v>
      </c>
      <c r="V10" s="9">
        <v>100</v>
      </c>
      <c r="W10" s="9">
        <v>102.08</v>
      </c>
      <c r="X10" s="9">
        <v>0</v>
      </c>
      <c r="Y10" s="9">
        <v>0</v>
      </c>
      <c r="Z10" s="10">
        <v>51038207.57</v>
      </c>
      <c r="AA10" s="9">
        <v>8.2799999999999994</v>
      </c>
      <c r="AB10" s="9" t="s">
        <v>577</v>
      </c>
    </row>
    <row r="11" spans="1:28" outlineLevel="1" collapsed="1" x14ac:dyDescent="0.2">
      <c r="E11" s="8"/>
      <c r="I11" s="143" t="s">
        <v>866</v>
      </c>
      <c r="K11" s="10">
        <f t="shared" ref="K11:P11" si="0">SUBTOTAL(9,K10:K10)</f>
        <v>50000000</v>
      </c>
      <c r="L11" s="10">
        <f t="shared" si="0"/>
        <v>50000000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10">
        <f t="shared" si="0"/>
        <v>0</v>
      </c>
      <c r="S11" s="10">
        <f>SUBTOTAL(9,S10:S10)</f>
        <v>50000000</v>
      </c>
      <c r="U11" s="10">
        <f>SUBTOTAL(9,U10:U10)</f>
        <v>50000000</v>
      </c>
    </row>
    <row r="12" spans="1:28" hidden="1" outlineLevel="2" x14ac:dyDescent="0.2">
      <c r="A12" s="21"/>
      <c r="B12" s="9" t="s">
        <v>49</v>
      </c>
      <c r="C12" s="9" t="s">
        <v>57</v>
      </c>
      <c r="D12" s="9">
        <v>-2</v>
      </c>
      <c r="E12" s="8">
        <v>40790</v>
      </c>
      <c r="F12" s="9" t="s">
        <v>58</v>
      </c>
      <c r="G12" s="9" t="s">
        <v>45</v>
      </c>
      <c r="H12" s="9" t="s">
        <v>46</v>
      </c>
      <c r="I12" s="9" t="s">
        <v>59</v>
      </c>
      <c r="J12" s="9">
        <v>11.5</v>
      </c>
      <c r="K12" s="10">
        <v>2500000</v>
      </c>
      <c r="L12" s="10">
        <v>2497000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2500000</v>
      </c>
      <c r="T12" s="10">
        <v>2497000</v>
      </c>
      <c r="U12" s="10">
        <v>2497000</v>
      </c>
      <c r="V12" s="9">
        <v>99.88</v>
      </c>
      <c r="W12" s="9">
        <v>100.04</v>
      </c>
      <c r="X12" s="9">
        <v>0</v>
      </c>
      <c r="Y12" s="9">
        <v>0</v>
      </c>
      <c r="Z12" s="10">
        <v>2500911.2799999998</v>
      </c>
      <c r="AA12" s="9">
        <v>10.64</v>
      </c>
      <c r="AB12" s="9" t="s">
        <v>572</v>
      </c>
    </row>
    <row r="13" spans="1:28" outlineLevel="1" collapsed="1" x14ac:dyDescent="0.2">
      <c r="A13" s="21"/>
      <c r="E13" s="8"/>
      <c r="I13" s="98" t="s">
        <v>867</v>
      </c>
      <c r="K13" s="10">
        <f t="shared" ref="K13:P13" si="1">SUBTOTAL(9,K12:K12)</f>
        <v>2500000</v>
      </c>
      <c r="L13" s="10">
        <f t="shared" si="1"/>
        <v>2497000</v>
      </c>
      <c r="M13" s="10">
        <f t="shared" si="1"/>
        <v>0</v>
      </c>
      <c r="N13" s="10">
        <f t="shared" si="1"/>
        <v>0</v>
      </c>
      <c r="O13" s="10">
        <f t="shared" si="1"/>
        <v>0</v>
      </c>
      <c r="P13" s="10">
        <f t="shared" si="1"/>
        <v>0</v>
      </c>
      <c r="S13" s="10">
        <f>SUBTOTAL(9,S12:S12)</f>
        <v>2500000</v>
      </c>
      <c r="U13" s="10">
        <f>SUBTOTAL(9,U12:U12)</f>
        <v>2497000</v>
      </c>
    </row>
    <row r="14" spans="1:28" hidden="1" outlineLevel="2" x14ac:dyDescent="0.2">
      <c r="A14" s="21"/>
      <c r="B14" s="9" t="s">
        <v>43</v>
      </c>
      <c r="C14" s="9">
        <v>1314</v>
      </c>
      <c r="D14" s="9" t="s">
        <v>179</v>
      </c>
      <c r="E14" s="8">
        <v>38687</v>
      </c>
      <c r="G14" s="9" t="s">
        <v>176</v>
      </c>
      <c r="H14" s="9" t="s">
        <v>46</v>
      </c>
      <c r="I14" s="9" t="s">
        <v>117</v>
      </c>
      <c r="J14" s="9">
        <v>0</v>
      </c>
      <c r="K14" s="10">
        <v>10000000</v>
      </c>
      <c r="L14" s="10">
        <v>10000000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10000000</v>
      </c>
      <c r="T14" s="10">
        <v>10000000</v>
      </c>
      <c r="U14" s="10">
        <v>10000000</v>
      </c>
      <c r="V14" s="9">
        <v>100</v>
      </c>
      <c r="W14" s="9">
        <v>100</v>
      </c>
      <c r="X14" s="9">
        <v>0</v>
      </c>
      <c r="Y14" s="9">
        <v>0</v>
      </c>
      <c r="Z14" s="10">
        <v>10000000</v>
      </c>
      <c r="AA14" s="9">
        <v>0</v>
      </c>
      <c r="AB14" s="9" t="s">
        <v>575</v>
      </c>
    </row>
    <row r="15" spans="1:28" outlineLevel="1" collapsed="1" x14ac:dyDescent="0.2">
      <c r="A15" s="21"/>
      <c r="E15" s="8"/>
      <c r="I15" s="98" t="s">
        <v>868</v>
      </c>
      <c r="K15" s="10">
        <f t="shared" ref="K15:P15" si="2">SUBTOTAL(9,K14:K14)</f>
        <v>10000000</v>
      </c>
      <c r="L15" s="10">
        <f t="shared" si="2"/>
        <v>10000000</v>
      </c>
      <c r="M15" s="10">
        <f t="shared" si="2"/>
        <v>0</v>
      </c>
      <c r="N15" s="10">
        <f t="shared" si="2"/>
        <v>0</v>
      </c>
      <c r="O15" s="10">
        <f t="shared" si="2"/>
        <v>0</v>
      </c>
      <c r="P15" s="10">
        <f t="shared" si="2"/>
        <v>0</v>
      </c>
      <c r="S15" s="10">
        <f>SUBTOTAL(9,S14:S14)</f>
        <v>10000000</v>
      </c>
      <c r="U15" s="10">
        <f>SUBTOTAL(9,U14:U14)</f>
        <v>10000000</v>
      </c>
    </row>
    <row r="16" spans="1:28" hidden="1" outlineLevel="2" x14ac:dyDescent="0.2">
      <c r="A16" s="21" t="s">
        <v>717</v>
      </c>
      <c r="B16" s="9" t="s">
        <v>49</v>
      </c>
      <c r="C16" s="9">
        <v>1314</v>
      </c>
      <c r="D16" s="9" t="s">
        <v>70</v>
      </c>
      <c r="E16" s="8">
        <v>40745</v>
      </c>
      <c r="F16" s="9" t="s">
        <v>71</v>
      </c>
      <c r="G16" s="9" t="s">
        <v>45</v>
      </c>
      <c r="H16" s="9" t="s">
        <v>46</v>
      </c>
      <c r="I16" s="9" t="s">
        <v>718</v>
      </c>
      <c r="J16" s="9">
        <v>11.15</v>
      </c>
      <c r="K16" s="10">
        <v>100000000</v>
      </c>
      <c r="L16" s="10">
        <v>100000000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100000000</v>
      </c>
      <c r="T16" s="10">
        <v>100000000</v>
      </c>
      <c r="U16" s="10">
        <v>100000000</v>
      </c>
      <c r="V16" s="9">
        <v>100</v>
      </c>
      <c r="W16" s="9">
        <v>100.06</v>
      </c>
      <c r="X16" s="9">
        <v>0</v>
      </c>
      <c r="Y16" s="9">
        <v>0</v>
      </c>
      <c r="Z16" s="10">
        <v>100057534.09999999</v>
      </c>
      <c r="AA16" s="9">
        <v>9.7200000000000006</v>
      </c>
      <c r="AB16" s="9" t="s">
        <v>573</v>
      </c>
    </row>
    <row r="17" spans="1:28" hidden="1" outlineLevel="2" x14ac:dyDescent="0.2">
      <c r="A17" s="21"/>
      <c r="B17" s="9" t="s">
        <v>49</v>
      </c>
      <c r="C17" s="9">
        <v>1314</v>
      </c>
      <c r="D17" s="9" t="s">
        <v>73</v>
      </c>
      <c r="E17" s="8">
        <v>41339</v>
      </c>
      <c r="F17" s="9" t="s">
        <v>74</v>
      </c>
      <c r="G17" s="9" t="s">
        <v>45</v>
      </c>
      <c r="H17" s="9" t="s">
        <v>72</v>
      </c>
      <c r="I17" s="9" t="s">
        <v>718</v>
      </c>
      <c r="J17" s="9">
        <v>7.6</v>
      </c>
      <c r="K17" s="10">
        <v>200000000</v>
      </c>
      <c r="L17" s="10">
        <v>200000000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200000000</v>
      </c>
      <c r="T17" s="10">
        <v>200000000</v>
      </c>
      <c r="U17" s="10">
        <v>200000000</v>
      </c>
      <c r="V17" s="9">
        <v>100</v>
      </c>
      <c r="W17" s="9">
        <v>96.61</v>
      </c>
      <c r="X17" s="9">
        <v>0</v>
      </c>
      <c r="Y17" s="9">
        <v>0</v>
      </c>
      <c r="Z17" s="10">
        <v>193224779.47</v>
      </c>
      <c r="AA17" s="9">
        <v>9.8800000000000008</v>
      </c>
      <c r="AB17" s="9" t="s">
        <v>573</v>
      </c>
    </row>
    <row r="18" spans="1:28" outlineLevel="1" collapsed="1" x14ac:dyDescent="0.2">
      <c r="A18" s="21"/>
      <c r="E18" s="8"/>
      <c r="I18" s="98" t="s">
        <v>869</v>
      </c>
      <c r="K18" s="10">
        <f t="shared" ref="K18:P18" si="3">SUBTOTAL(9,K16:K17)</f>
        <v>300000000</v>
      </c>
      <c r="L18" s="10">
        <f t="shared" si="3"/>
        <v>300000000</v>
      </c>
      <c r="M18" s="10">
        <f t="shared" si="3"/>
        <v>0</v>
      </c>
      <c r="N18" s="10">
        <f t="shared" si="3"/>
        <v>0</v>
      </c>
      <c r="O18" s="10">
        <f t="shared" si="3"/>
        <v>0</v>
      </c>
      <c r="P18" s="10">
        <f t="shared" si="3"/>
        <v>0</v>
      </c>
      <c r="S18" s="10">
        <f>SUBTOTAL(9,S16:S17)</f>
        <v>300000000</v>
      </c>
      <c r="U18" s="10">
        <f>SUBTOTAL(9,U16:U17)</f>
        <v>300000000</v>
      </c>
    </row>
    <row r="19" spans="1:28" hidden="1" outlineLevel="2" x14ac:dyDescent="0.2">
      <c r="A19" s="21" t="s">
        <v>719</v>
      </c>
      <c r="B19" s="9" t="s">
        <v>49</v>
      </c>
      <c r="C19" s="9">
        <v>1312</v>
      </c>
      <c r="D19" s="9" t="s">
        <v>95</v>
      </c>
      <c r="E19" s="8">
        <v>42593</v>
      </c>
      <c r="F19" s="9" t="s">
        <v>720</v>
      </c>
      <c r="G19" s="9" t="s">
        <v>45</v>
      </c>
      <c r="H19" s="9" t="s">
        <v>46</v>
      </c>
      <c r="I19" s="9" t="s">
        <v>75</v>
      </c>
      <c r="J19" s="9">
        <v>9.1999999999999993</v>
      </c>
      <c r="K19" s="10">
        <v>225000000</v>
      </c>
      <c r="L19" s="10">
        <v>228100101.22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225000000</v>
      </c>
      <c r="T19" s="10">
        <v>228100101.22</v>
      </c>
      <c r="U19" s="10">
        <v>227956094.63</v>
      </c>
      <c r="V19" s="9">
        <v>101.31</v>
      </c>
      <c r="W19" s="9">
        <v>98.93</v>
      </c>
      <c r="X19" s="9">
        <v>3100101.22</v>
      </c>
      <c r="Y19" s="9">
        <v>144006.59</v>
      </c>
      <c r="Z19" s="10">
        <v>222582718.91999999</v>
      </c>
      <c r="AA19" s="9">
        <v>9.68</v>
      </c>
      <c r="AB19" s="9" t="s">
        <v>569</v>
      </c>
    </row>
    <row r="20" spans="1:28" hidden="1" outlineLevel="2" x14ac:dyDescent="0.2">
      <c r="A20" s="21"/>
      <c r="B20" s="9" t="s">
        <v>49</v>
      </c>
      <c r="C20" s="9">
        <v>1312</v>
      </c>
      <c r="D20" s="9" t="s">
        <v>92</v>
      </c>
      <c r="E20" s="8">
        <v>41492</v>
      </c>
      <c r="G20" s="9" t="s">
        <v>45</v>
      </c>
      <c r="H20" s="9" t="s">
        <v>46</v>
      </c>
      <c r="I20" s="9" t="s">
        <v>75</v>
      </c>
      <c r="J20" s="9">
        <v>11.15</v>
      </c>
      <c r="K20" s="10">
        <v>100000000</v>
      </c>
      <c r="L20" s="10">
        <v>100000000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100000000</v>
      </c>
      <c r="T20" s="10">
        <v>100000000</v>
      </c>
      <c r="U20" s="10">
        <v>100000000</v>
      </c>
      <c r="V20" s="9">
        <v>100</v>
      </c>
      <c r="W20" s="9">
        <v>102.1</v>
      </c>
      <c r="X20" s="9">
        <v>0</v>
      </c>
      <c r="Y20" s="9">
        <v>0</v>
      </c>
      <c r="Z20" s="10">
        <v>102096744.5</v>
      </c>
      <c r="AA20" s="9">
        <v>9.9499999999999993</v>
      </c>
      <c r="AB20" s="9" t="s">
        <v>569</v>
      </c>
    </row>
    <row r="21" spans="1:28" hidden="1" outlineLevel="2" x14ac:dyDescent="0.2">
      <c r="A21" s="21"/>
      <c r="B21" s="9" t="s">
        <v>49</v>
      </c>
      <c r="C21" s="9">
        <v>1312</v>
      </c>
      <c r="D21" s="9" t="s">
        <v>91</v>
      </c>
      <c r="E21" s="8">
        <v>43430</v>
      </c>
      <c r="F21" s="9" t="s">
        <v>721</v>
      </c>
      <c r="G21" s="9" t="s">
        <v>45</v>
      </c>
      <c r="H21" s="9" t="s">
        <v>46</v>
      </c>
      <c r="I21" s="9" t="s">
        <v>75</v>
      </c>
      <c r="J21" s="9">
        <v>11.95</v>
      </c>
      <c r="K21" s="10">
        <v>100000000</v>
      </c>
      <c r="L21" s="10">
        <v>100000000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100000000</v>
      </c>
      <c r="T21" s="10">
        <v>100000000</v>
      </c>
      <c r="U21" s="10">
        <v>100000000</v>
      </c>
      <c r="V21" s="9">
        <v>100</v>
      </c>
      <c r="W21" s="9">
        <v>110.51</v>
      </c>
      <c r="X21" s="9">
        <v>0</v>
      </c>
      <c r="Y21" s="9">
        <v>0</v>
      </c>
      <c r="Z21" s="10">
        <v>110508769.02</v>
      </c>
      <c r="AA21" s="9">
        <v>9.85</v>
      </c>
      <c r="AB21" s="9" t="s">
        <v>569</v>
      </c>
    </row>
    <row r="22" spans="1:28" hidden="1" outlineLevel="2" x14ac:dyDescent="0.2">
      <c r="A22" s="21"/>
      <c r="B22" s="9" t="s">
        <v>49</v>
      </c>
      <c r="C22" s="9">
        <v>1312</v>
      </c>
      <c r="D22" s="9" t="s">
        <v>90</v>
      </c>
      <c r="E22" s="8">
        <v>43463</v>
      </c>
      <c r="F22" s="9" t="s">
        <v>722</v>
      </c>
      <c r="G22" s="9" t="s">
        <v>45</v>
      </c>
      <c r="H22" s="9" t="s">
        <v>46</v>
      </c>
      <c r="I22" s="9" t="s">
        <v>75</v>
      </c>
      <c r="J22" s="9">
        <v>9.9</v>
      </c>
      <c r="K22" s="10">
        <v>100000000</v>
      </c>
      <c r="L22" s="10">
        <v>104485413.76000001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100000000</v>
      </c>
      <c r="T22" s="10">
        <v>104485413.76000001</v>
      </c>
      <c r="U22" s="10">
        <v>104341132.34999999</v>
      </c>
      <c r="V22" s="9">
        <v>104.34</v>
      </c>
      <c r="W22" s="9">
        <v>100.1</v>
      </c>
      <c r="X22" s="9">
        <v>4485413.76</v>
      </c>
      <c r="Y22" s="9">
        <v>144281.41</v>
      </c>
      <c r="Z22" s="10">
        <v>100098923.51000001</v>
      </c>
      <c r="AA22" s="9">
        <v>9.85</v>
      </c>
      <c r="AB22" s="9" t="s">
        <v>569</v>
      </c>
    </row>
    <row r="23" spans="1:28" outlineLevel="1" collapsed="1" x14ac:dyDescent="0.2">
      <c r="A23" s="21"/>
      <c r="E23" s="8"/>
      <c r="I23" s="98" t="s">
        <v>870</v>
      </c>
      <c r="K23" s="10">
        <f t="shared" ref="K23:P23" si="4">SUBTOTAL(9,K19:K22)</f>
        <v>525000000</v>
      </c>
      <c r="L23" s="10">
        <f t="shared" si="4"/>
        <v>532585514.98000002</v>
      </c>
      <c r="M23" s="10">
        <f t="shared" si="4"/>
        <v>0</v>
      </c>
      <c r="N23" s="10">
        <f t="shared" si="4"/>
        <v>0</v>
      </c>
      <c r="O23" s="10">
        <f t="shared" si="4"/>
        <v>0</v>
      </c>
      <c r="P23" s="10">
        <f t="shared" si="4"/>
        <v>0</v>
      </c>
      <c r="S23" s="10">
        <f>SUBTOTAL(9,S19:S22)</f>
        <v>525000000</v>
      </c>
      <c r="U23" s="10">
        <f>SUBTOTAL(9,U19:U22)</f>
        <v>532297226.98000002</v>
      </c>
    </row>
    <row r="24" spans="1:28" hidden="1" outlineLevel="2" x14ac:dyDescent="0.2">
      <c r="A24" s="21"/>
      <c r="B24" s="9" t="s">
        <v>49</v>
      </c>
      <c r="C24" s="9">
        <v>1312</v>
      </c>
      <c r="D24" s="9" t="s">
        <v>89</v>
      </c>
      <c r="E24" s="8">
        <v>40703</v>
      </c>
      <c r="G24" s="9" t="s">
        <v>45</v>
      </c>
      <c r="H24" s="9" t="s">
        <v>46</v>
      </c>
      <c r="I24" s="9" t="s">
        <v>83</v>
      </c>
      <c r="J24" s="9">
        <v>8.5</v>
      </c>
      <c r="K24" s="10">
        <v>100000000</v>
      </c>
      <c r="L24" s="10">
        <v>100000000</v>
      </c>
      <c r="M24" s="10">
        <v>0</v>
      </c>
      <c r="N24" s="10">
        <v>0</v>
      </c>
      <c r="O24" s="10">
        <v>100000000</v>
      </c>
      <c r="P24" s="10">
        <v>100000000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9">
        <v>0</v>
      </c>
      <c r="W24" s="9">
        <v>0</v>
      </c>
      <c r="X24" s="9">
        <v>0</v>
      </c>
      <c r="Y24" s="9">
        <v>0</v>
      </c>
      <c r="Z24" s="10">
        <v>0</v>
      </c>
      <c r="AA24" s="9">
        <v>0</v>
      </c>
      <c r="AB24" s="9" t="s">
        <v>569</v>
      </c>
    </row>
    <row r="25" spans="1:28" outlineLevel="1" collapsed="1" x14ac:dyDescent="0.2">
      <c r="A25" s="21"/>
      <c r="E25" s="8"/>
      <c r="I25" s="98" t="s">
        <v>871</v>
      </c>
      <c r="K25" s="10">
        <f t="shared" ref="K25:P25" si="5">SUBTOTAL(9,K24:K24)</f>
        <v>100000000</v>
      </c>
      <c r="L25" s="10">
        <f t="shared" si="5"/>
        <v>100000000</v>
      </c>
      <c r="M25" s="10">
        <f t="shared" si="5"/>
        <v>0</v>
      </c>
      <c r="N25" s="10">
        <f t="shared" si="5"/>
        <v>0</v>
      </c>
      <c r="O25" s="10">
        <f t="shared" si="5"/>
        <v>100000000</v>
      </c>
      <c r="P25" s="10">
        <f t="shared" si="5"/>
        <v>100000000</v>
      </c>
      <c r="S25" s="10">
        <f>SUBTOTAL(9,S24:S24)</f>
        <v>0</v>
      </c>
      <c r="U25" s="10">
        <f>SUBTOTAL(9,U24:U24)</f>
        <v>0</v>
      </c>
    </row>
    <row r="26" spans="1:28" hidden="1" outlineLevel="2" x14ac:dyDescent="0.2">
      <c r="A26" s="21"/>
      <c r="B26" s="9" t="s">
        <v>49</v>
      </c>
      <c r="C26" s="9">
        <v>8.7899999999999991</v>
      </c>
      <c r="D26" s="9" t="s">
        <v>596</v>
      </c>
      <c r="E26" s="8">
        <v>44033</v>
      </c>
      <c r="F26" s="9" t="s">
        <v>723</v>
      </c>
      <c r="G26" s="9" t="s">
        <v>45</v>
      </c>
      <c r="H26" s="9" t="s">
        <v>46</v>
      </c>
      <c r="I26" s="9" t="s">
        <v>75</v>
      </c>
      <c r="J26" s="9">
        <v>8.7899999999999991</v>
      </c>
      <c r="K26" s="10">
        <v>250000000</v>
      </c>
      <c r="L26" s="10">
        <v>250000000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250000000</v>
      </c>
      <c r="T26" s="10">
        <v>250000000</v>
      </c>
      <c r="U26" s="10">
        <v>250000000</v>
      </c>
      <c r="V26" s="9">
        <v>100</v>
      </c>
      <c r="W26" s="9">
        <v>93.67</v>
      </c>
      <c r="X26" s="9">
        <v>0</v>
      </c>
      <c r="Y26" s="9">
        <v>0</v>
      </c>
      <c r="Z26" s="10">
        <v>234183556.36000001</v>
      </c>
      <c r="AA26" s="9">
        <v>9.8699999999999992</v>
      </c>
      <c r="AB26" s="9" t="s">
        <v>569</v>
      </c>
    </row>
    <row r="27" spans="1:28" hidden="1" outlineLevel="2" x14ac:dyDescent="0.2">
      <c r="A27" s="21"/>
      <c r="B27" s="9" t="s">
        <v>49</v>
      </c>
      <c r="C27" s="9">
        <v>8.35</v>
      </c>
      <c r="D27" s="9" t="s">
        <v>597</v>
      </c>
      <c r="E27" s="8">
        <v>42204</v>
      </c>
      <c r="F27" s="9" t="s">
        <v>724</v>
      </c>
      <c r="G27" s="9" t="s">
        <v>45</v>
      </c>
      <c r="H27" s="9" t="s">
        <v>46</v>
      </c>
      <c r="I27" s="9" t="s">
        <v>75</v>
      </c>
      <c r="J27" s="9">
        <v>8.35</v>
      </c>
      <c r="K27" s="10">
        <v>200000000</v>
      </c>
      <c r="L27" s="10">
        <v>200000000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200000000</v>
      </c>
      <c r="T27" s="10">
        <v>200000000</v>
      </c>
      <c r="U27" s="10">
        <v>200000000</v>
      </c>
      <c r="V27" s="9">
        <v>100</v>
      </c>
      <c r="W27" s="9">
        <v>94.9</v>
      </c>
      <c r="X27" s="9">
        <v>0</v>
      </c>
      <c r="Y27" s="9">
        <v>0</v>
      </c>
      <c r="Z27" s="10">
        <v>189799509.69</v>
      </c>
      <c r="AA27" s="9">
        <v>9.93</v>
      </c>
      <c r="AB27" s="9" t="s">
        <v>569</v>
      </c>
    </row>
    <row r="28" spans="1:28" outlineLevel="1" collapsed="1" x14ac:dyDescent="0.2">
      <c r="A28" s="21"/>
      <c r="E28" s="8"/>
      <c r="I28" s="98" t="s">
        <v>870</v>
      </c>
      <c r="K28" s="10">
        <f t="shared" ref="K28:P28" si="6">SUBTOTAL(9,K26:K27)</f>
        <v>450000000</v>
      </c>
      <c r="L28" s="10">
        <f t="shared" si="6"/>
        <v>450000000</v>
      </c>
      <c r="M28" s="10">
        <f t="shared" si="6"/>
        <v>0</v>
      </c>
      <c r="N28" s="10">
        <f t="shared" si="6"/>
        <v>0</v>
      </c>
      <c r="O28" s="10">
        <f t="shared" si="6"/>
        <v>0</v>
      </c>
      <c r="P28" s="10">
        <f t="shared" si="6"/>
        <v>0</v>
      </c>
      <c r="S28" s="10">
        <f>SUBTOTAL(9,S26:S27)</f>
        <v>450000000</v>
      </c>
      <c r="U28" s="10">
        <f>SUBTOTAL(9,U26:U27)</f>
        <v>450000000</v>
      </c>
    </row>
    <row r="29" spans="1:28" hidden="1" outlineLevel="2" x14ac:dyDescent="0.2">
      <c r="A29" s="21"/>
      <c r="B29" s="9" t="s">
        <v>49</v>
      </c>
      <c r="C29" s="9">
        <v>1312</v>
      </c>
      <c r="D29" s="9" t="s">
        <v>584</v>
      </c>
      <c r="E29" s="8">
        <v>43982</v>
      </c>
      <c r="F29" s="9" t="s">
        <v>725</v>
      </c>
      <c r="G29" s="9" t="s">
        <v>45</v>
      </c>
      <c r="H29" s="9" t="s">
        <v>46</v>
      </c>
      <c r="I29" s="9" t="s">
        <v>83</v>
      </c>
      <c r="J29" s="9">
        <v>8.6</v>
      </c>
      <c r="K29" s="10">
        <v>100000000</v>
      </c>
      <c r="L29" s="10">
        <v>100000000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100000000</v>
      </c>
      <c r="T29" s="10">
        <v>100000000</v>
      </c>
      <c r="U29" s="10">
        <v>100000000</v>
      </c>
      <c r="V29" s="9">
        <v>100</v>
      </c>
      <c r="W29" s="9">
        <v>92.67</v>
      </c>
      <c r="X29" s="9">
        <v>0</v>
      </c>
      <c r="Y29" s="9">
        <v>0</v>
      </c>
      <c r="Z29" s="10">
        <v>92666438.75</v>
      </c>
      <c r="AA29" s="9">
        <v>9.86</v>
      </c>
      <c r="AB29" s="9" t="s">
        <v>569</v>
      </c>
    </row>
    <row r="30" spans="1:28" hidden="1" outlineLevel="2" x14ac:dyDescent="0.2">
      <c r="A30" s="21"/>
      <c r="B30" s="9" t="s">
        <v>49</v>
      </c>
      <c r="C30" s="9">
        <v>1312</v>
      </c>
      <c r="D30" s="9" t="s">
        <v>82</v>
      </c>
      <c r="E30" s="8">
        <v>43030</v>
      </c>
      <c r="F30" s="9" t="s">
        <v>726</v>
      </c>
      <c r="G30" s="9" t="s">
        <v>45</v>
      </c>
      <c r="H30" s="9" t="s">
        <v>46</v>
      </c>
      <c r="I30" s="9" t="s">
        <v>83</v>
      </c>
      <c r="J30" s="9">
        <v>9.8000000000000007</v>
      </c>
      <c r="K30" s="10">
        <v>50000000</v>
      </c>
      <c r="L30" s="10">
        <v>51774268.130000003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50000000</v>
      </c>
      <c r="T30" s="10">
        <v>51774268.130000003</v>
      </c>
      <c r="U30" s="10">
        <v>51706881.719999999</v>
      </c>
      <c r="V30" s="9">
        <v>103.41</v>
      </c>
      <c r="W30" s="9">
        <v>99.51</v>
      </c>
      <c r="X30" s="9">
        <v>1774268.13</v>
      </c>
      <c r="Y30" s="9">
        <v>67386.41</v>
      </c>
      <c r="Z30" s="10">
        <v>49753727.310000002</v>
      </c>
      <c r="AA30" s="9">
        <v>9.8800000000000008</v>
      </c>
      <c r="AB30" s="9" t="s">
        <v>569</v>
      </c>
    </row>
    <row r="31" spans="1:28" hidden="1" outlineLevel="2" x14ac:dyDescent="0.2">
      <c r="A31" s="21"/>
      <c r="B31" s="9" t="s">
        <v>49</v>
      </c>
      <c r="C31" s="9">
        <v>1312</v>
      </c>
      <c r="D31" s="9" t="s">
        <v>84</v>
      </c>
      <c r="E31" s="8">
        <v>43116</v>
      </c>
      <c r="F31" s="9" t="s">
        <v>727</v>
      </c>
      <c r="G31" s="9" t="s">
        <v>45</v>
      </c>
      <c r="H31" s="9" t="s">
        <v>46</v>
      </c>
      <c r="I31" s="9" t="s">
        <v>83</v>
      </c>
      <c r="J31" s="9">
        <v>9.14</v>
      </c>
      <c r="K31" s="10">
        <v>100000000</v>
      </c>
      <c r="L31" s="10">
        <v>101951356.06999999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100000000</v>
      </c>
      <c r="T31" s="10">
        <v>101951356.06999999</v>
      </c>
      <c r="U31" s="10">
        <v>101879811.87</v>
      </c>
      <c r="V31" s="9">
        <v>101.88</v>
      </c>
      <c r="W31" s="9">
        <v>96.46</v>
      </c>
      <c r="X31" s="9">
        <v>1951356.07</v>
      </c>
      <c r="Y31" s="9">
        <v>71544.2</v>
      </c>
      <c r="Z31" s="10">
        <v>96460237.5</v>
      </c>
      <c r="AA31" s="9">
        <v>9.8699999999999992</v>
      </c>
      <c r="AB31" s="9" t="s">
        <v>569</v>
      </c>
    </row>
    <row r="32" spans="1:28" hidden="1" outlineLevel="2" x14ac:dyDescent="0.2">
      <c r="A32" s="21"/>
      <c r="B32" s="9" t="s">
        <v>49</v>
      </c>
      <c r="C32" s="9">
        <v>1312</v>
      </c>
      <c r="D32" s="9" t="s">
        <v>85</v>
      </c>
      <c r="E32" s="8">
        <v>41966</v>
      </c>
      <c r="G32" s="9" t="s">
        <v>45</v>
      </c>
      <c r="H32" s="9" t="s">
        <v>72</v>
      </c>
      <c r="I32" s="9" t="s">
        <v>83</v>
      </c>
      <c r="J32" s="9">
        <v>9.35</v>
      </c>
      <c r="K32" s="10">
        <v>100000000</v>
      </c>
      <c r="L32" s="10">
        <v>100000000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100000000</v>
      </c>
      <c r="T32" s="10">
        <v>100000000</v>
      </c>
      <c r="U32" s="10">
        <v>100000000</v>
      </c>
      <c r="V32" s="9">
        <v>100</v>
      </c>
      <c r="W32" s="9">
        <v>99.16</v>
      </c>
      <c r="X32" s="9">
        <v>0</v>
      </c>
      <c r="Y32" s="9">
        <v>0</v>
      </c>
      <c r="Z32" s="10">
        <v>99155939.030000001</v>
      </c>
      <c r="AA32" s="9">
        <v>9.92</v>
      </c>
      <c r="AB32" s="9" t="s">
        <v>569</v>
      </c>
    </row>
    <row r="33" spans="1:28" hidden="1" outlineLevel="2" x14ac:dyDescent="0.2">
      <c r="A33" s="21"/>
      <c r="B33" s="9" t="s">
        <v>49</v>
      </c>
      <c r="C33" s="9">
        <v>1312</v>
      </c>
      <c r="D33" s="9" t="s">
        <v>86</v>
      </c>
      <c r="E33" s="8">
        <v>42869</v>
      </c>
      <c r="F33" s="9" t="s">
        <v>728</v>
      </c>
      <c r="G33" s="9" t="s">
        <v>45</v>
      </c>
      <c r="H33" s="9" t="s">
        <v>46</v>
      </c>
      <c r="I33" s="9" t="s">
        <v>83</v>
      </c>
      <c r="J33" s="9">
        <v>10.25</v>
      </c>
      <c r="K33" s="10">
        <v>250000000</v>
      </c>
      <c r="L33" s="10">
        <v>250000000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250000000</v>
      </c>
      <c r="T33" s="10">
        <v>250000000</v>
      </c>
      <c r="U33" s="10">
        <v>250000000</v>
      </c>
      <c r="V33" s="9">
        <v>100</v>
      </c>
      <c r="W33" s="9">
        <v>101.47</v>
      </c>
      <c r="X33" s="9">
        <v>0</v>
      </c>
      <c r="Y33" s="9">
        <v>0</v>
      </c>
      <c r="Z33" s="10">
        <v>253677444.19</v>
      </c>
      <c r="AA33" s="9">
        <v>9.89</v>
      </c>
      <c r="AB33" s="9" t="s">
        <v>569</v>
      </c>
    </row>
    <row r="34" spans="1:28" hidden="1" outlineLevel="2" x14ac:dyDescent="0.2">
      <c r="A34" s="21"/>
      <c r="B34" s="9" t="s">
        <v>49</v>
      </c>
      <c r="C34" s="9">
        <v>1312</v>
      </c>
      <c r="D34" s="9" t="s">
        <v>87</v>
      </c>
      <c r="E34" s="8">
        <v>42750</v>
      </c>
      <c r="F34" s="9" t="s">
        <v>729</v>
      </c>
      <c r="G34" s="9" t="s">
        <v>45</v>
      </c>
      <c r="H34" s="9" t="s">
        <v>46</v>
      </c>
      <c r="I34" s="9" t="s">
        <v>83</v>
      </c>
      <c r="J34" s="9">
        <v>9.1</v>
      </c>
      <c r="K34" s="10">
        <v>450000000</v>
      </c>
      <c r="L34" s="10">
        <v>441384300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450000000</v>
      </c>
      <c r="T34" s="10">
        <v>441384300</v>
      </c>
      <c r="U34" s="10">
        <v>441384300</v>
      </c>
      <c r="V34" s="9">
        <v>98.09</v>
      </c>
      <c r="W34" s="9">
        <v>96.67</v>
      </c>
      <c r="X34" s="9">
        <v>0</v>
      </c>
      <c r="Y34" s="9">
        <v>0</v>
      </c>
      <c r="Z34" s="10">
        <v>435028168.44</v>
      </c>
      <c r="AA34" s="9">
        <v>9.8699999999999992</v>
      </c>
      <c r="AB34" s="9" t="s">
        <v>569</v>
      </c>
    </row>
    <row r="35" spans="1:28" hidden="1" outlineLevel="2" x14ac:dyDescent="0.2">
      <c r="A35" s="21"/>
      <c r="B35" s="9" t="s">
        <v>49</v>
      </c>
      <c r="C35" s="9">
        <v>1312</v>
      </c>
      <c r="D35" s="9" t="s">
        <v>88</v>
      </c>
      <c r="E35" s="8">
        <v>40836</v>
      </c>
      <c r="F35" s="9" t="s">
        <v>730</v>
      </c>
      <c r="G35" s="9" t="s">
        <v>45</v>
      </c>
      <c r="H35" s="9" t="s">
        <v>46</v>
      </c>
      <c r="I35" s="9" t="s">
        <v>83</v>
      </c>
      <c r="J35" s="9">
        <v>8.5500000000000007</v>
      </c>
      <c r="K35" s="10">
        <v>100000000</v>
      </c>
      <c r="L35" s="10">
        <v>98413500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100000000</v>
      </c>
      <c r="T35" s="10">
        <v>98413500</v>
      </c>
      <c r="U35" s="10">
        <v>98413500</v>
      </c>
      <c r="V35" s="9">
        <v>98.41</v>
      </c>
      <c r="W35" s="9">
        <v>99.42</v>
      </c>
      <c r="X35" s="9">
        <v>0</v>
      </c>
      <c r="Y35" s="9">
        <v>0</v>
      </c>
      <c r="Z35" s="10">
        <v>99420103.189999998</v>
      </c>
      <c r="AA35" s="9">
        <v>9.91</v>
      </c>
      <c r="AB35" s="9" t="s">
        <v>569</v>
      </c>
    </row>
    <row r="36" spans="1:28" outlineLevel="1" collapsed="1" x14ac:dyDescent="0.2">
      <c r="A36" s="21"/>
      <c r="E36" s="8"/>
      <c r="I36" s="98" t="s">
        <v>871</v>
      </c>
      <c r="K36" s="10">
        <f t="shared" ref="K36:P36" si="7">SUBTOTAL(9,K29:K35)</f>
        <v>1150000000</v>
      </c>
      <c r="L36" s="10">
        <f t="shared" si="7"/>
        <v>1143523424.2</v>
      </c>
      <c r="M36" s="10">
        <f t="shared" si="7"/>
        <v>0</v>
      </c>
      <c r="N36" s="10">
        <f t="shared" si="7"/>
        <v>0</v>
      </c>
      <c r="O36" s="10">
        <f t="shared" si="7"/>
        <v>0</v>
      </c>
      <c r="P36" s="10">
        <f t="shared" si="7"/>
        <v>0</v>
      </c>
      <c r="S36" s="10">
        <f>SUBTOTAL(9,S29:S35)</f>
        <v>1150000000</v>
      </c>
      <c r="U36" s="10">
        <f>SUBTOTAL(9,U29:U35)</f>
        <v>1143384493.5900002</v>
      </c>
    </row>
    <row r="37" spans="1:28" hidden="1" outlineLevel="2" x14ac:dyDescent="0.2">
      <c r="A37" s="21"/>
      <c r="B37" s="9" t="s">
        <v>49</v>
      </c>
      <c r="C37" s="9">
        <v>9.9</v>
      </c>
      <c r="D37" s="9" t="s">
        <v>591</v>
      </c>
      <c r="E37" s="8">
        <v>42509</v>
      </c>
      <c r="G37" s="9" t="s">
        <v>45</v>
      </c>
      <c r="H37" s="9" t="s">
        <v>46</v>
      </c>
      <c r="I37" s="9" t="s">
        <v>75</v>
      </c>
      <c r="J37" s="9">
        <v>9.9</v>
      </c>
      <c r="K37" s="10">
        <v>0</v>
      </c>
      <c r="L37" s="10">
        <v>0</v>
      </c>
      <c r="M37" s="10">
        <v>100000000</v>
      </c>
      <c r="N37" s="10">
        <v>100000000</v>
      </c>
      <c r="O37" s="10">
        <v>0</v>
      </c>
      <c r="P37" s="10">
        <v>0</v>
      </c>
      <c r="Q37" s="10">
        <v>0</v>
      </c>
      <c r="R37" s="10">
        <v>0</v>
      </c>
      <c r="S37" s="10">
        <v>100000000</v>
      </c>
      <c r="T37" s="10">
        <v>100000000</v>
      </c>
      <c r="U37" s="10">
        <v>100000000</v>
      </c>
      <c r="V37" s="9">
        <v>100</v>
      </c>
      <c r="W37" s="9">
        <v>100.06</v>
      </c>
      <c r="X37" s="9">
        <v>0</v>
      </c>
      <c r="Y37" s="9">
        <v>0</v>
      </c>
      <c r="Z37" s="10">
        <v>100063253.81</v>
      </c>
      <c r="AA37" s="9">
        <v>9.86</v>
      </c>
      <c r="AB37" s="9" t="s">
        <v>569</v>
      </c>
    </row>
    <row r="38" spans="1:28" hidden="1" outlineLevel="2" x14ac:dyDescent="0.2">
      <c r="A38" s="21"/>
      <c r="B38" s="9" t="s">
        <v>49</v>
      </c>
      <c r="C38" s="9">
        <v>9.75</v>
      </c>
      <c r="D38" s="9" t="s">
        <v>591</v>
      </c>
      <c r="E38" s="8">
        <v>42437</v>
      </c>
      <c r="F38" s="9" t="s">
        <v>731</v>
      </c>
      <c r="G38" s="9" t="s">
        <v>45</v>
      </c>
      <c r="H38" s="9" t="s">
        <v>46</v>
      </c>
      <c r="I38" s="9" t="s">
        <v>75</v>
      </c>
      <c r="J38" s="9">
        <v>9.75</v>
      </c>
      <c r="K38" s="10">
        <v>100000000</v>
      </c>
      <c r="L38" s="10">
        <v>100000000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100000000</v>
      </c>
      <c r="T38" s="10">
        <v>100000000</v>
      </c>
      <c r="U38" s="10">
        <v>100000000</v>
      </c>
      <c r="V38" s="9">
        <v>100</v>
      </c>
      <c r="W38" s="9">
        <v>99.41</v>
      </c>
      <c r="X38" s="9">
        <v>0</v>
      </c>
      <c r="Y38" s="9">
        <v>0</v>
      </c>
      <c r="Z38" s="10">
        <v>99407211.670000002</v>
      </c>
      <c r="AA38" s="9">
        <v>9.8800000000000008</v>
      </c>
      <c r="AB38" s="9" t="s">
        <v>569</v>
      </c>
    </row>
    <row r="39" spans="1:28" hidden="1" outlineLevel="2" x14ac:dyDescent="0.2">
      <c r="A39" s="21"/>
      <c r="B39" s="9" t="s">
        <v>49</v>
      </c>
      <c r="C39" s="9">
        <v>9.6999999999999993</v>
      </c>
      <c r="D39" s="9" t="s">
        <v>591</v>
      </c>
      <c r="E39" s="8">
        <v>42409</v>
      </c>
      <c r="G39" s="9" t="s">
        <v>45</v>
      </c>
      <c r="H39" s="9" t="s">
        <v>46</v>
      </c>
      <c r="I39" s="9" t="s">
        <v>75</v>
      </c>
      <c r="J39" s="9">
        <v>9.6999999999999993</v>
      </c>
      <c r="K39" s="10">
        <v>150000000</v>
      </c>
      <c r="L39" s="10">
        <v>150000000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150000000</v>
      </c>
      <c r="T39" s="10">
        <v>150000000</v>
      </c>
      <c r="U39" s="10">
        <v>150000000</v>
      </c>
      <c r="V39" s="9">
        <v>100</v>
      </c>
      <c r="W39" s="9">
        <v>99.22</v>
      </c>
      <c r="X39" s="9">
        <v>0</v>
      </c>
      <c r="Y39" s="9">
        <v>0</v>
      </c>
      <c r="Z39" s="10">
        <v>148834700.27000001</v>
      </c>
      <c r="AA39" s="9">
        <v>9.8800000000000008</v>
      </c>
      <c r="AB39" s="9" t="s">
        <v>569</v>
      </c>
    </row>
    <row r="40" spans="1:28" hidden="1" outlineLevel="2" x14ac:dyDescent="0.2">
      <c r="A40" s="21"/>
      <c r="B40" s="9" t="s">
        <v>49</v>
      </c>
      <c r="C40" s="9">
        <v>9.5</v>
      </c>
      <c r="D40" s="9" t="s">
        <v>590</v>
      </c>
      <c r="E40" s="8">
        <v>41659</v>
      </c>
      <c r="F40" s="9" t="s">
        <v>732</v>
      </c>
      <c r="G40" s="9" t="s">
        <v>45</v>
      </c>
      <c r="H40" s="9" t="s">
        <v>46</v>
      </c>
      <c r="I40" s="9" t="s">
        <v>75</v>
      </c>
      <c r="J40" s="9">
        <v>9.5</v>
      </c>
      <c r="K40" s="10">
        <v>100000000</v>
      </c>
      <c r="L40" s="10">
        <v>100000000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100000000</v>
      </c>
      <c r="T40" s="10">
        <v>100000000</v>
      </c>
      <c r="U40" s="10">
        <v>100000000</v>
      </c>
      <c r="V40" s="9">
        <v>100</v>
      </c>
      <c r="W40" s="9">
        <v>98.84</v>
      </c>
      <c r="X40" s="9">
        <v>0</v>
      </c>
      <c r="Y40" s="9">
        <v>0</v>
      </c>
      <c r="Z40" s="10">
        <v>98841438.569999993</v>
      </c>
      <c r="AA40" s="9">
        <v>9.9700000000000006</v>
      </c>
      <c r="AB40" s="9" t="s">
        <v>569</v>
      </c>
    </row>
    <row r="41" spans="1:28" hidden="1" outlineLevel="2" x14ac:dyDescent="0.2">
      <c r="A41" s="21"/>
      <c r="B41" s="9" t="s">
        <v>49</v>
      </c>
      <c r="C41" s="9">
        <v>9.4</v>
      </c>
      <c r="D41" s="9" t="s">
        <v>592</v>
      </c>
      <c r="E41" s="8">
        <v>44299</v>
      </c>
      <c r="G41" s="9" t="s">
        <v>45</v>
      </c>
      <c r="H41" s="9" t="s">
        <v>46</v>
      </c>
      <c r="I41" s="9" t="s">
        <v>75</v>
      </c>
      <c r="J41" s="9">
        <v>9.4</v>
      </c>
      <c r="K41" s="10">
        <v>0</v>
      </c>
      <c r="L41" s="10">
        <v>0</v>
      </c>
      <c r="M41" s="10">
        <v>200000000</v>
      </c>
      <c r="N41" s="10">
        <v>200000000</v>
      </c>
      <c r="O41" s="10">
        <v>0</v>
      </c>
      <c r="P41" s="10">
        <v>0</v>
      </c>
      <c r="Q41" s="10">
        <v>0</v>
      </c>
      <c r="R41" s="10">
        <v>0</v>
      </c>
      <c r="S41" s="10">
        <v>200000000</v>
      </c>
      <c r="T41" s="10">
        <v>200000000</v>
      </c>
      <c r="U41" s="10">
        <v>200000000</v>
      </c>
      <c r="V41" s="9">
        <v>100</v>
      </c>
      <c r="W41" s="9">
        <v>96.69</v>
      </c>
      <c r="X41" s="9">
        <v>0</v>
      </c>
      <c r="Y41" s="9">
        <v>0</v>
      </c>
      <c r="Z41" s="10">
        <v>193369138.53999999</v>
      </c>
      <c r="AA41" s="9">
        <v>9.92</v>
      </c>
      <c r="AB41" s="9" t="s">
        <v>569</v>
      </c>
    </row>
    <row r="42" spans="1:28" hidden="1" outlineLevel="2" x14ac:dyDescent="0.2">
      <c r="A42" s="21"/>
      <c r="B42" s="9" t="s">
        <v>49</v>
      </c>
      <c r="C42" s="9">
        <v>9.3000000000000007</v>
      </c>
      <c r="D42" s="9" t="s">
        <v>592</v>
      </c>
      <c r="E42" s="8">
        <v>44214</v>
      </c>
      <c r="F42" s="9" t="s">
        <v>733</v>
      </c>
      <c r="G42" s="9" t="s">
        <v>45</v>
      </c>
      <c r="H42" s="9" t="s">
        <v>46</v>
      </c>
      <c r="I42" s="9" t="s">
        <v>75</v>
      </c>
      <c r="J42" s="9">
        <v>9.3000000000000007</v>
      </c>
      <c r="K42" s="10">
        <v>100000000</v>
      </c>
      <c r="L42" s="10">
        <v>100000000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100000000</v>
      </c>
      <c r="T42" s="10">
        <v>100000000</v>
      </c>
      <c r="U42" s="10">
        <v>100000000</v>
      </c>
      <c r="V42" s="9">
        <v>100</v>
      </c>
      <c r="W42" s="9">
        <v>96.21</v>
      </c>
      <c r="X42" s="9">
        <v>0</v>
      </c>
      <c r="Y42" s="9">
        <v>0</v>
      </c>
      <c r="Z42" s="10">
        <v>96210110.150000006</v>
      </c>
      <c r="AA42" s="9">
        <v>9.91</v>
      </c>
      <c r="AB42" s="9" t="s">
        <v>569</v>
      </c>
    </row>
    <row r="43" spans="1:28" hidden="1" outlineLevel="2" x14ac:dyDescent="0.2">
      <c r="A43" s="21"/>
      <c r="B43" s="9" t="s">
        <v>49</v>
      </c>
      <c r="C43" s="9">
        <v>9.25</v>
      </c>
      <c r="D43" s="9" t="s">
        <v>589</v>
      </c>
      <c r="E43" s="8">
        <v>41614</v>
      </c>
      <c r="F43" s="9" t="s">
        <v>734</v>
      </c>
      <c r="G43" s="9" t="s">
        <v>45</v>
      </c>
      <c r="H43" s="9" t="s">
        <v>46</v>
      </c>
      <c r="I43" s="9" t="s">
        <v>75</v>
      </c>
      <c r="J43" s="9">
        <v>9.25</v>
      </c>
      <c r="K43" s="10">
        <v>100000000</v>
      </c>
      <c r="L43" s="10">
        <v>100000000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100000000</v>
      </c>
      <c r="T43" s="10">
        <v>100000000</v>
      </c>
      <c r="U43" s="10">
        <v>100000000</v>
      </c>
      <c r="V43" s="9">
        <v>100</v>
      </c>
      <c r="W43" s="9">
        <v>98.36</v>
      </c>
      <c r="X43" s="9">
        <v>0</v>
      </c>
      <c r="Y43" s="9">
        <v>0</v>
      </c>
      <c r="Z43" s="10">
        <v>98363391.379999995</v>
      </c>
      <c r="AA43" s="9">
        <v>9.9700000000000006</v>
      </c>
      <c r="AB43" s="9" t="s">
        <v>569</v>
      </c>
    </row>
    <row r="44" spans="1:28" outlineLevel="1" collapsed="1" x14ac:dyDescent="0.2">
      <c r="A44" s="21"/>
      <c r="E44" s="8"/>
      <c r="I44" s="98" t="s">
        <v>870</v>
      </c>
      <c r="K44" s="10">
        <f t="shared" ref="K44:P44" si="8">SUBTOTAL(9,K37:K43)</f>
        <v>550000000</v>
      </c>
      <c r="L44" s="10">
        <f t="shared" si="8"/>
        <v>550000000</v>
      </c>
      <c r="M44" s="10">
        <f t="shared" si="8"/>
        <v>300000000</v>
      </c>
      <c r="N44" s="10">
        <f t="shared" si="8"/>
        <v>300000000</v>
      </c>
      <c r="O44" s="10">
        <f t="shared" si="8"/>
        <v>0</v>
      </c>
      <c r="P44" s="10">
        <f t="shared" si="8"/>
        <v>0</v>
      </c>
      <c r="S44" s="10">
        <f>SUBTOTAL(9,S37:S43)</f>
        <v>850000000</v>
      </c>
      <c r="U44" s="10">
        <f>SUBTOTAL(9,U37:U43)</f>
        <v>850000000</v>
      </c>
    </row>
    <row r="45" spans="1:28" hidden="1" outlineLevel="2" x14ac:dyDescent="0.2">
      <c r="A45" s="21"/>
      <c r="B45" s="9" t="s">
        <v>49</v>
      </c>
      <c r="C45" s="9" t="s">
        <v>593</v>
      </c>
      <c r="D45" s="9" t="s">
        <v>594</v>
      </c>
      <c r="E45" s="8">
        <v>44158</v>
      </c>
      <c r="F45" s="9" t="s">
        <v>735</v>
      </c>
      <c r="G45" s="9" t="s">
        <v>45</v>
      </c>
      <c r="H45" s="9" t="s">
        <v>46</v>
      </c>
      <c r="I45" s="9" t="s">
        <v>83</v>
      </c>
      <c r="J45" s="9">
        <v>9</v>
      </c>
      <c r="K45" s="10">
        <v>200000000</v>
      </c>
      <c r="L45" s="10">
        <v>200000000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200000000</v>
      </c>
      <c r="T45" s="10">
        <v>200000000</v>
      </c>
      <c r="U45" s="10">
        <v>200000000</v>
      </c>
      <c r="V45" s="9">
        <v>100</v>
      </c>
      <c r="W45" s="9">
        <v>94.54</v>
      </c>
      <c r="X45" s="9">
        <v>0</v>
      </c>
      <c r="Y45" s="9">
        <v>0</v>
      </c>
      <c r="Z45" s="10">
        <v>189080670.34999999</v>
      </c>
      <c r="AA45" s="9">
        <v>9.89</v>
      </c>
      <c r="AB45" s="9" t="s">
        <v>569</v>
      </c>
    </row>
    <row r="46" spans="1:28" hidden="1" outlineLevel="2" x14ac:dyDescent="0.2">
      <c r="A46" s="21"/>
      <c r="B46" s="9" t="s">
        <v>49</v>
      </c>
      <c r="C46" s="9" t="s">
        <v>587</v>
      </c>
      <c r="D46" s="9" t="s">
        <v>588</v>
      </c>
      <c r="E46" s="8">
        <v>44053</v>
      </c>
      <c r="F46" s="9" t="s">
        <v>736</v>
      </c>
      <c r="G46" s="9" t="s">
        <v>45</v>
      </c>
      <c r="H46" s="9" t="s">
        <v>46</v>
      </c>
      <c r="I46" s="9" t="s">
        <v>83</v>
      </c>
      <c r="J46" s="9">
        <v>8.9</v>
      </c>
      <c r="K46" s="10">
        <v>200000000</v>
      </c>
      <c r="L46" s="10">
        <v>200000000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200000000</v>
      </c>
      <c r="T46" s="10">
        <v>200000000</v>
      </c>
      <c r="U46" s="10">
        <v>200000000</v>
      </c>
      <c r="V46" s="9">
        <v>100</v>
      </c>
      <c r="W46" s="9">
        <v>94.25</v>
      </c>
      <c r="X46" s="9">
        <v>0</v>
      </c>
      <c r="Y46" s="9">
        <v>0</v>
      </c>
      <c r="Z46" s="10">
        <v>188494687.15000001</v>
      </c>
      <c r="AA46" s="9">
        <v>9.8699999999999992</v>
      </c>
      <c r="AB46" s="9" t="s">
        <v>569</v>
      </c>
    </row>
    <row r="47" spans="1:28" outlineLevel="1" collapsed="1" x14ac:dyDescent="0.2">
      <c r="A47" s="21"/>
      <c r="E47" s="8"/>
      <c r="I47" s="98" t="s">
        <v>871</v>
      </c>
      <c r="K47" s="10">
        <f t="shared" ref="K47:P47" si="9">SUBTOTAL(9,K45:K46)</f>
        <v>400000000</v>
      </c>
      <c r="L47" s="10">
        <f t="shared" si="9"/>
        <v>400000000</v>
      </c>
      <c r="M47" s="10">
        <f t="shared" si="9"/>
        <v>0</v>
      </c>
      <c r="N47" s="10">
        <f t="shared" si="9"/>
        <v>0</v>
      </c>
      <c r="O47" s="10">
        <f t="shared" si="9"/>
        <v>0</v>
      </c>
      <c r="P47" s="10">
        <f t="shared" si="9"/>
        <v>0</v>
      </c>
      <c r="S47" s="10">
        <f>SUBTOTAL(9,S45:S46)</f>
        <v>400000000</v>
      </c>
      <c r="U47" s="10">
        <f>SUBTOTAL(9,U45:U46)</f>
        <v>400000000</v>
      </c>
    </row>
    <row r="48" spans="1:28" hidden="1" outlineLevel="2" x14ac:dyDescent="0.2">
      <c r="A48" s="21"/>
      <c r="B48" s="9" t="s">
        <v>49</v>
      </c>
      <c r="C48" s="9">
        <v>8.98</v>
      </c>
      <c r="D48" s="9" t="s">
        <v>586</v>
      </c>
      <c r="E48" s="8">
        <v>44161</v>
      </c>
      <c r="F48" s="9" t="s">
        <v>737</v>
      </c>
      <c r="G48" s="9" t="s">
        <v>45</v>
      </c>
      <c r="H48" s="9" t="s">
        <v>46</v>
      </c>
      <c r="I48" s="9" t="s">
        <v>75</v>
      </c>
      <c r="J48" s="9">
        <v>8.98</v>
      </c>
      <c r="K48" s="10">
        <v>250000000</v>
      </c>
      <c r="L48" s="10">
        <v>250000000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250000000</v>
      </c>
      <c r="T48" s="10">
        <v>250000000</v>
      </c>
      <c r="U48" s="10">
        <v>250000000</v>
      </c>
      <c r="V48" s="9">
        <v>100</v>
      </c>
      <c r="W48" s="9">
        <v>94.41</v>
      </c>
      <c r="X48" s="9">
        <v>0</v>
      </c>
      <c r="Y48" s="9">
        <v>0</v>
      </c>
      <c r="Z48" s="10">
        <v>236036024.88</v>
      </c>
      <c r="AA48" s="9">
        <v>9.89</v>
      </c>
      <c r="AB48" s="9" t="s">
        <v>569</v>
      </c>
    </row>
    <row r="49" spans="1:28" hidden="1" outlineLevel="2" x14ac:dyDescent="0.2">
      <c r="A49" s="21"/>
      <c r="B49" s="9" t="s">
        <v>49</v>
      </c>
      <c r="C49" s="9">
        <v>8.9499999999999993</v>
      </c>
      <c r="D49" s="9" t="s">
        <v>586</v>
      </c>
      <c r="E49" s="8">
        <v>44123</v>
      </c>
      <c r="F49" s="9" t="s">
        <v>738</v>
      </c>
      <c r="G49" s="9" t="s">
        <v>45</v>
      </c>
      <c r="H49" s="9" t="s">
        <v>46</v>
      </c>
      <c r="I49" s="9" t="s">
        <v>75</v>
      </c>
      <c r="J49" s="9">
        <v>8.9499999999999993</v>
      </c>
      <c r="K49" s="10">
        <v>200000000</v>
      </c>
      <c r="L49" s="10">
        <v>200000000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200000000</v>
      </c>
      <c r="T49" s="10">
        <v>200000000</v>
      </c>
      <c r="U49" s="10">
        <v>200000000</v>
      </c>
      <c r="V49" s="9">
        <v>100</v>
      </c>
      <c r="W49" s="9">
        <v>94.33</v>
      </c>
      <c r="X49" s="9">
        <v>0</v>
      </c>
      <c r="Y49" s="9">
        <v>0</v>
      </c>
      <c r="Z49" s="10">
        <v>188668840.38</v>
      </c>
      <c r="AA49" s="9">
        <v>9.89</v>
      </c>
      <c r="AB49" s="9" t="s">
        <v>569</v>
      </c>
    </row>
    <row r="50" spans="1:28" outlineLevel="1" collapsed="1" x14ac:dyDescent="0.2">
      <c r="A50" s="21"/>
      <c r="E50" s="8"/>
      <c r="I50" s="98" t="s">
        <v>870</v>
      </c>
      <c r="K50" s="10">
        <f t="shared" ref="K50:P50" si="10">SUBTOTAL(9,K48:K49)</f>
        <v>450000000</v>
      </c>
      <c r="L50" s="10">
        <f t="shared" si="10"/>
        <v>450000000</v>
      </c>
      <c r="M50" s="10">
        <f t="shared" si="10"/>
        <v>0</v>
      </c>
      <c r="N50" s="10">
        <f t="shared" si="10"/>
        <v>0</v>
      </c>
      <c r="O50" s="10">
        <f t="shared" si="10"/>
        <v>0</v>
      </c>
      <c r="P50" s="10">
        <f t="shared" si="10"/>
        <v>0</v>
      </c>
      <c r="S50" s="10">
        <f>SUBTOTAL(9,S48:S49)</f>
        <v>450000000</v>
      </c>
      <c r="U50" s="10">
        <f>SUBTOTAL(9,U48:U49)</f>
        <v>450000000</v>
      </c>
    </row>
    <row r="51" spans="1:28" hidden="1" outlineLevel="2" x14ac:dyDescent="0.2">
      <c r="A51" s="21"/>
      <c r="B51" s="9" t="s">
        <v>49</v>
      </c>
      <c r="C51" s="9">
        <v>8.9499999999999993</v>
      </c>
      <c r="D51" s="9" t="s">
        <v>595</v>
      </c>
      <c r="E51" s="8">
        <v>44089</v>
      </c>
      <c r="F51" s="9" t="s">
        <v>739</v>
      </c>
      <c r="G51" s="9" t="s">
        <v>45</v>
      </c>
      <c r="H51" s="9" t="s">
        <v>46</v>
      </c>
      <c r="I51" s="9" t="s">
        <v>83</v>
      </c>
      <c r="J51" s="9">
        <v>8.9499999999999993</v>
      </c>
      <c r="K51" s="10">
        <v>300000000</v>
      </c>
      <c r="L51" s="10">
        <v>300000000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300000000</v>
      </c>
      <c r="T51" s="10">
        <v>300000000</v>
      </c>
      <c r="U51" s="10">
        <v>300000000</v>
      </c>
      <c r="V51" s="9">
        <v>100</v>
      </c>
      <c r="W51" s="9">
        <v>94.43</v>
      </c>
      <c r="X51" s="9">
        <v>0</v>
      </c>
      <c r="Y51" s="9">
        <v>0</v>
      </c>
      <c r="Z51" s="10">
        <v>283289372.85000002</v>
      </c>
      <c r="AA51" s="9">
        <v>9.8800000000000008</v>
      </c>
      <c r="AB51" s="9" t="s">
        <v>569</v>
      </c>
    </row>
    <row r="52" spans="1:28" outlineLevel="1" collapsed="1" x14ac:dyDescent="0.2">
      <c r="A52" s="21"/>
      <c r="E52" s="8"/>
      <c r="I52" s="98" t="s">
        <v>871</v>
      </c>
      <c r="K52" s="10">
        <f t="shared" ref="K52:P52" si="11">SUBTOTAL(9,K51:K51)</f>
        <v>300000000</v>
      </c>
      <c r="L52" s="10">
        <f t="shared" si="11"/>
        <v>300000000</v>
      </c>
      <c r="M52" s="10">
        <f t="shared" si="11"/>
        <v>0</v>
      </c>
      <c r="N52" s="10">
        <f t="shared" si="11"/>
        <v>0</v>
      </c>
      <c r="O52" s="10">
        <f t="shared" si="11"/>
        <v>0</v>
      </c>
      <c r="P52" s="10">
        <f t="shared" si="11"/>
        <v>0</v>
      </c>
      <c r="S52" s="10">
        <f>SUBTOTAL(9,S51:S51)</f>
        <v>300000000</v>
      </c>
      <c r="U52" s="10">
        <f>SUBTOTAL(9,U51:U51)</f>
        <v>300000000</v>
      </c>
    </row>
    <row r="53" spans="1:28" hidden="1" outlineLevel="2" x14ac:dyDescent="0.2">
      <c r="A53" s="21"/>
      <c r="B53" s="9" t="s">
        <v>49</v>
      </c>
      <c r="C53" s="97">
        <v>8.8999999999999996E-2</v>
      </c>
      <c r="D53" s="9" t="s">
        <v>585</v>
      </c>
      <c r="E53" s="8">
        <v>44061</v>
      </c>
      <c r="F53" s="9" t="s">
        <v>740</v>
      </c>
      <c r="G53" s="9" t="s">
        <v>45</v>
      </c>
      <c r="H53" s="9" t="s">
        <v>46</v>
      </c>
      <c r="I53" s="9" t="s">
        <v>75</v>
      </c>
      <c r="J53" s="9">
        <v>8.9</v>
      </c>
      <c r="K53" s="10">
        <v>750000000</v>
      </c>
      <c r="L53" s="10">
        <v>749686000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  <c r="R53" s="10">
        <v>0</v>
      </c>
      <c r="S53" s="10">
        <v>750000000</v>
      </c>
      <c r="T53" s="10">
        <v>749686000</v>
      </c>
      <c r="U53" s="10">
        <v>749686000</v>
      </c>
      <c r="V53" s="9">
        <v>99.96</v>
      </c>
      <c r="W53" s="9">
        <v>94.22</v>
      </c>
      <c r="X53" s="9">
        <v>0</v>
      </c>
      <c r="Y53" s="9">
        <v>0</v>
      </c>
      <c r="Z53" s="10">
        <v>706665320.75999999</v>
      </c>
      <c r="AA53" s="9">
        <v>9.8699999999999992</v>
      </c>
      <c r="AB53" s="9" t="s">
        <v>569</v>
      </c>
    </row>
    <row r="54" spans="1:28" outlineLevel="1" collapsed="1" x14ac:dyDescent="0.2">
      <c r="A54" s="21"/>
      <c r="C54" s="97"/>
      <c r="E54" s="8"/>
      <c r="I54" s="98" t="s">
        <v>870</v>
      </c>
      <c r="K54" s="10">
        <f t="shared" ref="K54:P54" si="12">SUBTOTAL(9,K53:K53)</f>
        <v>750000000</v>
      </c>
      <c r="L54" s="10">
        <f t="shared" si="12"/>
        <v>749686000</v>
      </c>
      <c r="M54" s="10">
        <f t="shared" si="12"/>
        <v>0</v>
      </c>
      <c r="N54" s="10">
        <f t="shared" si="12"/>
        <v>0</v>
      </c>
      <c r="O54" s="10">
        <f t="shared" si="12"/>
        <v>0</v>
      </c>
      <c r="P54" s="10">
        <f t="shared" si="12"/>
        <v>0</v>
      </c>
      <c r="S54" s="10">
        <f>SUBTOTAL(9,S53:S53)</f>
        <v>750000000</v>
      </c>
      <c r="U54" s="10">
        <f>SUBTOTAL(9,U53:U53)</f>
        <v>749686000</v>
      </c>
    </row>
    <row r="55" spans="1:28" hidden="1" outlineLevel="2" x14ac:dyDescent="0.2">
      <c r="A55" s="21"/>
      <c r="B55" s="9" t="s">
        <v>49</v>
      </c>
      <c r="C55" s="9">
        <v>8.8800000000000008</v>
      </c>
      <c r="D55" s="9" t="s">
        <v>595</v>
      </c>
      <c r="E55" s="8">
        <v>44117</v>
      </c>
      <c r="F55" s="9" t="s">
        <v>741</v>
      </c>
      <c r="G55" s="9" t="s">
        <v>45</v>
      </c>
      <c r="H55" s="9" t="s">
        <v>46</v>
      </c>
      <c r="I55" s="9" t="s">
        <v>83</v>
      </c>
      <c r="J55" s="9">
        <v>8.8800000000000008</v>
      </c>
      <c r="K55" s="10">
        <v>100000000</v>
      </c>
      <c r="L55" s="10">
        <v>100000000</v>
      </c>
      <c r="M55" s="10">
        <v>0</v>
      </c>
      <c r="N55" s="10">
        <v>0</v>
      </c>
      <c r="O55" s="10">
        <v>0</v>
      </c>
      <c r="P55" s="10">
        <v>0</v>
      </c>
      <c r="Q55" s="10">
        <v>0</v>
      </c>
      <c r="R55" s="10">
        <v>0</v>
      </c>
      <c r="S55" s="10">
        <v>100000000</v>
      </c>
      <c r="T55" s="10">
        <v>100000000</v>
      </c>
      <c r="U55" s="10">
        <v>100000000</v>
      </c>
      <c r="V55" s="9">
        <v>100</v>
      </c>
      <c r="W55" s="9">
        <v>93.94</v>
      </c>
      <c r="X55" s="9">
        <v>0</v>
      </c>
      <c r="Y55" s="9">
        <v>0</v>
      </c>
      <c r="Z55" s="10">
        <v>93938443.680000007</v>
      </c>
      <c r="AA55" s="9">
        <v>9.8800000000000008</v>
      </c>
      <c r="AB55" s="9" t="s">
        <v>569</v>
      </c>
    </row>
    <row r="56" spans="1:28" outlineLevel="1" collapsed="1" x14ac:dyDescent="0.2">
      <c r="A56" s="21"/>
      <c r="E56" s="8"/>
      <c r="I56" s="98" t="s">
        <v>871</v>
      </c>
      <c r="K56" s="10">
        <f t="shared" ref="K56:P56" si="13">SUBTOTAL(9,K55:K55)</f>
        <v>100000000</v>
      </c>
      <c r="L56" s="10">
        <f t="shared" si="13"/>
        <v>100000000</v>
      </c>
      <c r="M56" s="10">
        <f t="shared" si="13"/>
        <v>0</v>
      </c>
      <c r="N56" s="10">
        <f t="shared" si="13"/>
        <v>0</v>
      </c>
      <c r="O56" s="10">
        <f t="shared" si="13"/>
        <v>0</v>
      </c>
      <c r="P56" s="10">
        <f t="shared" si="13"/>
        <v>0</v>
      </c>
      <c r="S56" s="10">
        <f>SUBTOTAL(9,S55:S55)</f>
        <v>100000000</v>
      </c>
      <c r="U56" s="10">
        <f>SUBTOTAL(9,U55:U55)</f>
        <v>100000000</v>
      </c>
    </row>
    <row r="57" spans="1:28" hidden="1" outlineLevel="2" x14ac:dyDescent="0.2">
      <c r="A57" s="21"/>
      <c r="B57" s="9" t="s">
        <v>49</v>
      </c>
      <c r="C57" s="9">
        <v>1312</v>
      </c>
      <c r="D57" s="9" t="s">
        <v>80</v>
      </c>
      <c r="E57" s="8">
        <v>43243</v>
      </c>
      <c r="F57" s="9" t="s">
        <v>742</v>
      </c>
      <c r="G57" s="9" t="s">
        <v>45</v>
      </c>
      <c r="H57" s="9" t="s">
        <v>46</v>
      </c>
      <c r="I57" s="9" t="s">
        <v>81</v>
      </c>
      <c r="J57" s="9">
        <v>9.9</v>
      </c>
      <c r="K57" s="10">
        <v>250000000</v>
      </c>
      <c r="L57" s="10">
        <v>250000000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250000000</v>
      </c>
      <c r="T57" s="10">
        <v>250000000</v>
      </c>
      <c r="U57" s="10">
        <v>250000000</v>
      </c>
      <c r="V57" s="9">
        <v>100</v>
      </c>
      <c r="W57" s="9">
        <v>100.14</v>
      </c>
      <c r="X57" s="9">
        <v>0</v>
      </c>
      <c r="Y57" s="9">
        <v>0</v>
      </c>
      <c r="Z57" s="10">
        <v>250340355.86000001</v>
      </c>
      <c r="AA57" s="9">
        <v>9.85</v>
      </c>
      <c r="AB57" s="9" t="s">
        <v>569</v>
      </c>
    </row>
    <row r="58" spans="1:28" outlineLevel="1" collapsed="1" x14ac:dyDescent="0.2">
      <c r="A58" s="21"/>
      <c r="E58" s="8"/>
      <c r="I58" s="98" t="s">
        <v>872</v>
      </c>
      <c r="K58" s="10">
        <f t="shared" ref="K58:P58" si="14">SUBTOTAL(9,K57:K57)</f>
        <v>250000000</v>
      </c>
      <c r="L58" s="10">
        <f t="shared" si="14"/>
        <v>250000000</v>
      </c>
      <c r="M58" s="10">
        <f t="shared" si="14"/>
        <v>0</v>
      </c>
      <c r="N58" s="10">
        <f t="shared" si="14"/>
        <v>0</v>
      </c>
      <c r="O58" s="10">
        <f t="shared" si="14"/>
        <v>0</v>
      </c>
      <c r="P58" s="10">
        <f t="shared" si="14"/>
        <v>0</v>
      </c>
      <c r="S58" s="10">
        <f>SUBTOTAL(9,S57:S57)</f>
        <v>250000000</v>
      </c>
      <c r="U58" s="10">
        <f>SUBTOTAL(9,U57:U57)</f>
        <v>250000000</v>
      </c>
    </row>
    <row r="59" spans="1:28" hidden="1" outlineLevel="2" x14ac:dyDescent="0.2">
      <c r="A59" s="21"/>
      <c r="B59" s="9" t="s">
        <v>49</v>
      </c>
      <c r="C59" s="9">
        <v>1312</v>
      </c>
      <c r="D59" s="9" t="s">
        <v>79</v>
      </c>
      <c r="E59" s="8">
        <v>41625</v>
      </c>
      <c r="F59" s="9" t="s">
        <v>743</v>
      </c>
      <c r="G59" s="9" t="s">
        <v>45</v>
      </c>
      <c r="H59" s="9" t="s">
        <v>46</v>
      </c>
      <c r="I59" s="9" t="s">
        <v>75</v>
      </c>
      <c r="J59" s="9">
        <v>9.9</v>
      </c>
      <c r="K59" s="10">
        <v>100000000</v>
      </c>
      <c r="L59" s="10">
        <v>100000000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100000000</v>
      </c>
      <c r="T59" s="10">
        <v>100000000</v>
      </c>
      <c r="U59" s="10">
        <v>100000000</v>
      </c>
      <c r="V59" s="9">
        <v>100</v>
      </c>
      <c r="W59" s="9">
        <v>99.71</v>
      </c>
      <c r="X59" s="9">
        <v>0</v>
      </c>
      <c r="Y59" s="9">
        <v>0</v>
      </c>
      <c r="Z59" s="10">
        <v>99713941.120000005</v>
      </c>
      <c r="AA59" s="9">
        <v>9.9700000000000006</v>
      </c>
      <c r="AB59" s="9" t="s">
        <v>569</v>
      </c>
    </row>
    <row r="60" spans="1:28" hidden="1" outlineLevel="2" x14ac:dyDescent="0.2">
      <c r="A60" s="21"/>
      <c r="B60" s="9" t="s">
        <v>49</v>
      </c>
      <c r="C60" s="9">
        <v>1312</v>
      </c>
      <c r="D60" s="9" t="s">
        <v>78</v>
      </c>
      <c r="E60" s="8">
        <v>43347</v>
      </c>
      <c r="F60" s="9" t="s">
        <v>744</v>
      </c>
      <c r="G60" s="9" t="s">
        <v>45</v>
      </c>
      <c r="H60" s="9" t="s">
        <v>46</v>
      </c>
      <c r="I60" s="9" t="s">
        <v>75</v>
      </c>
      <c r="J60" s="9">
        <v>11.25</v>
      </c>
      <c r="K60" s="10">
        <v>100000000</v>
      </c>
      <c r="L60" s="10">
        <v>100000000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100000000</v>
      </c>
      <c r="T60" s="10">
        <v>100000000</v>
      </c>
      <c r="U60" s="10">
        <v>100000000</v>
      </c>
      <c r="V60" s="9">
        <v>100</v>
      </c>
      <c r="W60" s="9">
        <v>106.85</v>
      </c>
      <c r="X60" s="9">
        <v>0</v>
      </c>
      <c r="Y60" s="9">
        <v>0</v>
      </c>
      <c r="Z60" s="10">
        <v>106849547.93000001</v>
      </c>
      <c r="AA60" s="9">
        <v>9.85</v>
      </c>
      <c r="AB60" s="9" t="s">
        <v>569</v>
      </c>
    </row>
    <row r="61" spans="1:28" hidden="1" outlineLevel="2" x14ac:dyDescent="0.2">
      <c r="A61" s="21"/>
      <c r="B61" s="9" t="s">
        <v>49</v>
      </c>
      <c r="C61" s="9">
        <v>1312</v>
      </c>
      <c r="D61" s="9" t="s">
        <v>77</v>
      </c>
      <c r="E61" s="8">
        <v>41332</v>
      </c>
      <c r="F61" s="9" t="s">
        <v>745</v>
      </c>
      <c r="G61" s="9" t="s">
        <v>45</v>
      </c>
      <c r="H61" s="9" t="s">
        <v>46</v>
      </c>
      <c r="I61" s="9" t="s">
        <v>75</v>
      </c>
      <c r="J61" s="9">
        <v>9.5</v>
      </c>
      <c r="K61" s="10">
        <v>100000000</v>
      </c>
      <c r="L61" s="10">
        <v>99450000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100000000</v>
      </c>
      <c r="T61" s="10">
        <v>99450000</v>
      </c>
      <c r="U61" s="10">
        <v>99450000</v>
      </c>
      <c r="V61" s="9">
        <v>99.45</v>
      </c>
      <c r="W61" s="9">
        <v>99.24</v>
      </c>
      <c r="X61" s="9">
        <v>0</v>
      </c>
      <c r="Y61" s="9">
        <v>0</v>
      </c>
      <c r="Z61" s="10">
        <v>99240143.400000006</v>
      </c>
      <c r="AA61" s="9">
        <v>9.93</v>
      </c>
      <c r="AB61" s="9" t="s">
        <v>569</v>
      </c>
    </row>
    <row r="62" spans="1:28" hidden="1" outlineLevel="2" x14ac:dyDescent="0.2">
      <c r="A62" s="21"/>
      <c r="B62" s="9" t="s">
        <v>49</v>
      </c>
      <c r="C62" s="9">
        <v>1312</v>
      </c>
      <c r="D62" s="9" t="s">
        <v>94</v>
      </c>
      <c r="E62" s="8">
        <v>42871</v>
      </c>
      <c r="F62" s="9" t="s">
        <v>746</v>
      </c>
      <c r="G62" s="9" t="s">
        <v>45</v>
      </c>
      <c r="H62" s="9" t="s">
        <v>46</v>
      </c>
      <c r="I62" s="9" t="s">
        <v>75</v>
      </c>
      <c r="J62" s="9">
        <v>10.35</v>
      </c>
      <c r="K62" s="10">
        <v>150000000</v>
      </c>
      <c r="L62" s="10">
        <v>150000000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150000000</v>
      </c>
      <c r="T62" s="10">
        <v>150000000</v>
      </c>
      <c r="U62" s="10">
        <v>150000000</v>
      </c>
      <c r="V62" s="9">
        <v>100</v>
      </c>
      <c r="W62" s="9">
        <v>101.9</v>
      </c>
      <c r="X62" s="9">
        <v>0</v>
      </c>
      <c r="Y62" s="9">
        <v>0</v>
      </c>
      <c r="Z62" s="10">
        <v>152854104.08000001</v>
      </c>
      <c r="AA62" s="9">
        <v>9.89</v>
      </c>
      <c r="AB62" s="9" t="s">
        <v>569</v>
      </c>
    </row>
    <row r="63" spans="1:28" hidden="1" outlineLevel="2" x14ac:dyDescent="0.2">
      <c r="A63" s="21"/>
      <c r="B63" s="9" t="s">
        <v>49</v>
      </c>
      <c r="C63" s="9">
        <v>1312</v>
      </c>
      <c r="D63" s="9" t="s">
        <v>93</v>
      </c>
      <c r="E63" s="8">
        <v>41260</v>
      </c>
      <c r="F63" s="9" t="s">
        <v>747</v>
      </c>
      <c r="G63" s="9" t="s">
        <v>45</v>
      </c>
      <c r="H63" s="9" t="s">
        <v>46</v>
      </c>
      <c r="I63" s="9" t="s">
        <v>75</v>
      </c>
      <c r="J63" s="9">
        <v>9.32</v>
      </c>
      <c r="K63" s="10">
        <v>100000000</v>
      </c>
      <c r="L63" s="10">
        <v>100000000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100000000</v>
      </c>
      <c r="T63" s="10">
        <v>100000000</v>
      </c>
      <c r="U63" s="10">
        <v>100000000</v>
      </c>
      <c r="V63" s="9">
        <v>100</v>
      </c>
      <c r="W63" s="9">
        <v>99.08</v>
      </c>
      <c r="X63" s="9">
        <v>0</v>
      </c>
      <c r="Y63" s="9">
        <v>0</v>
      </c>
      <c r="Z63" s="10">
        <v>99078101.370000005</v>
      </c>
      <c r="AA63" s="9">
        <v>9.92</v>
      </c>
      <c r="AB63" s="9" t="s">
        <v>569</v>
      </c>
    </row>
    <row r="64" spans="1:28" hidden="1" outlineLevel="2" x14ac:dyDescent="0.2">
      <c r="A64" s="21"/>
      <c r="B64" s="9" t="s">
        <v>49</v>
      </c>
      <c r="C64" s="9">
        <v>1312</v>
      </c>
      <c r="D64" s="9" t="s">
        <v>76</v>
      </c>
      <c r="E64" s="8">
        <v>41058</v>
      </c>
      <c r="F64" s="9" t="s">
        <v>748</v>
      </c>
      <c r="G64" s="9" t="s">
        <v>45</v>
      </c>
      <c r="H64" s="9" t="s">
        <v>46</v>
      </c>
      <c r="I64" s="9" t="s">
        <v>75</v>
      </c>
      <c r="J64" s="9">
        <v>10.25</v>
      </c>
      <c r="K64" s="10">
        <v>250000000</v>
      </c>
      <c r="L64" s="10">
        <v>250000000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250000000</v>
      </c>
      <c r="T64" s="10">
        <v>250000000</v>
      </c>
      <c r="U64" s="10">
        <v>250000000</v>
      </c>
      <c r="V64" s="9">
        <v>100</v>
      </c>
      <c r="W64" s="9">
        <v>100.19</v>
      </c>
      <c r="X64" s="9">
        <v>0</v>
      </c>
      <c r="Y64" s="9">
        <v>0</v>
      </c>
      <c r="Z64" s="10">
        <v>250483185.55000001</v>
      </c>
      <c r="AA64" s="9">
        <v>9.9</v>
      </c>
      <c r="AB64" s="9" t="s">
        <v>569</v>
      </c>
    </row>
    <row r="65" spans="1:28" outlineLevel="1" collapsed="1" x14ac:dyDescent="0.2">
      <c r="A65" s="21"/>
      <c r="E65" s="8"/>
      <c r="I65" s="98" t="s">
        <v>870</v>
      </c>
      <c r="K65" s="10">
        <f t="shared" ref="K65:P65" si="15">SUBTOTAL(9,K59:K64)</f>
        <v>800000000</v>
      </c>
      <c r="L65" s="10">
        <f t="shared" si="15"/>
        <v>799450000</v>
      </c>
      <c r="M65" s="10">
        <f t="shared" si="15"/>
        <v>0</v>
      </c>
      <c r="N65" s="10">
        <f t="shared" si="15"/>
        <v>0</v>
      </c>
      <c r="O65" s="10">
        <f t="shared" si="15"/>
        <v>0</v>
      </c>
      <c r="P65" s="10">
        <f t="shared" si="15"/>
        <v>0</v>
      </c>
      <c r="S65" s="10">
        <f>SUBTOTAL(9,S59:S64)</f>
        <v>800000000</v>
      </c>
      <c r="U65" s="10">
        <f>SUBTOTAL(9,U59:U64)</f>
        <v>799450000</v>
      </c>
    </row>
    <row r="66" spans="1:28" hidden="1" outlineLevel="2" x14ac:dyDescent="0.2">
      <c r="A66" s="21" t="s">
        <v>749</v>
      </c>
      <c r="B66" s="9" t="s">
        <v>49</v>
      </c>
      <c r="C66" s="9">
        <v>1314</v>
      </c>
      <c r="D66" s="9" t="s">
        <v>206</v>
      </c>
      <c r="E66" s="8">
        <v>41051</v>
      </c>
      <c r="F66" s="9" t="s">
        <v>750</v>
      </c>
      <c r="G66" s="9" t="s">
        <v>45</v>
      </c>
      <c r="H66" s="9" t="s">
        <v>46</v>
      </c>
      <c r="I66" s="9" t="s">
        <v>751</v>
      </c>
      <c r="J66" s="9">
        <v>10</v>
      </c>
      <c r="K66" s="10">
        <v>100000000</v>
      </c>
      <c r="L66" s="10">
        <v>100000000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100000000</v>
      </c>
      <c r="T66" s="10">
        <v>100000000</v>
      </c>
      <c r="U66" s="10">
        <v>100000000</v>
      </c>
      <c r="V66" s="9">
        <v>100</v>
      </c>
      <c r="W66" s="9">
        <v>100.3</v>
      </c>
      <c r="X66" s="9">
        <v>0</v>
      </c>
      <c r="Y66" s="9">
        <v>0</v>
      </c>
      <c r="Z66" s="10">
        <v>100303756.34999999</v>
      </c>
      <c r="AA66" s="9">
        <v>9.5</v>
      </c>
      <c r="AB66" s="9" t="s">
        <v>571</v>
      </c>
    </row>
    <row r="67" spans="1:28" outlineLevel="1" collapsed="1" x14ac:dyDescent="0.2">
      <c r="A67" s="21"/>
      <c r="E67" s="8"/>
      <c r="I67" s="98" t="s">
        <v>873</v>
      </c>
      <c r="K67" s="10">
        <f t="shared" ref="K67:P67" si="16">SUBTOTAL(9,K66:K66)</f>
        <v>100000000</v>
      </c>
      <c r="L67" s="10">
        <f t="shared" si="16"/>
        <v>100000000</v>
      </c>
      <c r="M67" s="10">
        <f t="shared" si="16"/>
        <v>0</v>
      </c>
      <c r="N67" s="10">
        <f t="shared" si="16"/>
        <v>0</v>
      </c>
      <c r="O67" s="10">
        <f t="shared" si="16"/>
        <v>0</v>
      </c>
      <c r="P67" s="10">
        <f t="shared" si="16"/>
        <v>0</v>
      </c>
      <c r="S67" s="10">
        <f>SUBTOTAL(9,S66:S66)</f>
        <v>100000000</v>
      </c>
      <c r="U67" s="10">
        <f>SUBTOTAL(9,U66:U66)</f>
        <v>100000000</v>
      </c>
    </row>
    <row r="68" spans="1:28" hidden="1" outlineLevel="2" x14ac:dyDescent="0.2">
      <c r="A68" s="21"/>
      <c r="B68" s="9" t="s">
        <v>49</v>
      </c>
      <c r="C68" s="9">
        <v>1314</v>
      </c>
      <c r="D68" s="9" t="s">
        <v>208</v>
      </c>
      <c r="E68" s="8">
        <v>43627</v>
      </c>
      <c r="F68" s="9" t="s">
        <v>752</v>
      </c>
      <c r="G68" s="9" t="s">
        <v>45</v>
      </c>
      <c r="H68" s="9" t="s">
        <v>46</v>
      </c>
      <c r="I68" s="9" t="s">
        <v>181</v>
      </c>
      <c r="J68" s="9">
        <v>8.6</v>
      </c>
      <c r="K68" s="10">
        <v>100000000</v>
      </c>
      <c r="L68" s="10">
        <v>100000000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100000000</v>
      </c>
      <c r="T68" s="10">
        <v>100000000</v>
      </c>
      <c r="U68" s="10">
        <v>100000000</v>
      </c>
      <c r="V68" s="9">
        <v>100</v>
      </c>
      <c r="W68" s="9">
        <v>96.68</v>
      </c>
      <c r="X68" s="9">
        <v>0</v>
      </c>
      <c r="Y68" s="9">
        <v>0</v>
      </c>
      <c r="Z68" s="10">
        <v>96681604.209999993</v>
      </c>
      <c r="AA68" s="9">
        <v>9.4</v>
      </c>
      <c r="AB68" s="9" t="s">
        <v>569</v>
      </c>
    </row>
    <row r="69" spans="1:28" outlineLevel="1" collapsed="1" x14ac:dyDescent="0.2">
      <c r="A69" s="21"/>
      <c r="E69" s="8"/>
      <c r="I69" s="98" t="s">
        <v>874</v>
      </c>
      <c r="K69" s="10">
        <f t="shared" ref="K69:P69" si="17">SUBTOTAL(9,K68:K68)</f>
        <v>100000000</v>
      </c>
      <c r="L69" s="10">
        <f t="shared" si="17"/>
        <v>100000000</v>
      </c>
      <c r="M69" s="10">
        <f t="shared" si="17"/>
        <v>0</v>
      </c>
      <c r="N69" s="10">
        <f t="shared" si="17"/>
        <v>0</v>
      </c>
      <c r="O69" s="10">
        <f t="shared" si="17"/>
        <v>0</v>
      </c>
      <c r="P69" s="10">
        <f t="shared" si="17"/>
        <v>0</v>
      </c>
      <c r="S69" s="10">
        <f>SUBTOTAL(9,S68:S68)</f>
        <v>100000000</v>
      </c>
      <c r="U69" s="10">
        <f>SUBTOTAL(9,U68:U68)</f>
        <v>100000000</v>
      </c>
    </row>
    <row r="70" spans="1:28" hidden="1" outlineLevel="2" x14ac:dyDescent="0.2">
      <c r="A70" s="21"/>
      <c r="B70" s="9" t="s">
        <v>49</v>
      </c>
      <c r="C70" s="9">
        <v>1314</v>
      </c>
      <c r="D70" s="9" t="s">
        <v>205</v>
      </c>
      <c r="E70" s="8">
        <v>41495</v>
      </c>
      <c r="G70" s="9" t="s">
        <v>45</v>
      </c>
      <c r="H70" s="9" t="s">
        <v>46</v>
      </c>
      <c r="I70" s="9" t="s">
        <v>751</v>
      </c>
      <c r="J70" s="9">
        <v>10.75</v>
      </c>
      <c r="K70" s="10">
        <v>50000000</v>
      </c>
      <c r="L70" s="10">
        <v>50000000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  <c r="R70" s="10">
        <v>0</v>
      </c>
      <c r="S70" s="10">
        <v>50000000</v>
      </c>
      <c r="T70" s="10">
        <v>50000000</v>
      </c>
      <c r="U70" s="10">
        <v>50000000</v>
      </c>
      <c r="V70" s="9">
        <v>100</v>
      </c>
      <c r="W70" s="9">
        <v>91.36</v>
      </c>
      <c r="X70" s="9">
        <v>0</v>
      </c>
      <c r="Y70" s="9">
        <v>0</v>
      </c>
      <c r="Z70" s="10">
        <v>45677772.350000001</v>
      </c>
      <c r="AA70" s="9">
        <v>9.61</v>
      </c>
      <c r="AB70" s="9" t="s">
        <v>571</v>
      </c>
    </row>
    <row r="71" spans="1:28" hidden="1" outlineLevel="2" x14ac:dyDescent="0.2">
      <c r="A71" s="21"/>
      <c r="B71" s="9" t="s">
        <v>49</v>
      </c>
      <c r="C71" s="9">
        <v>1314</v>
      </c>
      <c r="D71" s="9" t="s">
        <v>204</v>
      </c>
      <c r="E71" s="8">
        <v>41624</v>
      </c>
      <c r="F71" s="9" t="s">
        <v>753</v>
      </c>
      <c r="G71" s="9" t="s">
        <v>45</v>
      </c>
      <c r="H71" s="9" t="s">
        <v>46</v>
      </c>
      <c r="I71" s="9" t="s">
        <v>751</v>
      </c>
      <c r="J71" s="9">
        <v>10</v>
      </c>
      <c r="K71" s="10">
        <v>100000000</v>
      </c>
      <c r="L71" s="10">
        <v>100000000</v>
      </c>
      <c r="M71" s="10">
        <v>0</v>
      </c>
      <c r="N71" s="10">
        <v>0</v>
      </c>
      <c r="O71" s="10">
        <v>0</v>
      </c>
      <c r="P71" s="10">
        <v>0</v>
      </c>
      <c r="Q71" s="10">
        <v>0</v>
      </c>
      <c r="R71" s="10">
        <v>0</v>
      </c>
      <c r="S71" s="10">
        <v>100000000</v>
      </c>
      <c r="T71" s="10">
        <v>100000000</v>
      </c>
      <c r="U71" s="10">
        <v>100000000</v>
      </c>
      <c r="V71" s="9">
        <v>100</v>
      </c>
      <c r="W71" s="9">
        <v>100.68</v>
      </c>
      <c r="X71" s="9">
        <v>0</v>
      </c>
      <c r="Y71" s="9">
        <v>0</v>
      </c>
      <c r="Z71" s="10">
        <v>100682488.38</v>
      </c>
      <c r="AA71" s="9">
        <v>9.61</v>
      </c>
      <c r="AB71" s="9" t="s">
        <v>571</v>
      </c>
    </row>
    <row r="72" spans="1:28" hidden="1" outlineLevel="2" x14ac:dyDescent="0.2">
      <c r="A72" s="21"/>
      <c r="B72" s="9" t="s">
        <v>49</v>
      </c>
      <c r="C72" s="9">
        <v>1314</v>
      </c>
      <c r="D72" s="9" t="s">
        <v>521</v>
      </c>
      <c r="E72" s="8">
        <v>43737</v>
      </c>
      <c r="F72" s="9" t="s">
        <v>754</v>
      </c>
      <c r="G72" s="9" t="s">
        <v>45</v>
      </c>
      <c r="H72" s="9" t="s">
        <v>46</v>
      </c>
      <c r="I72" s="9" t="s">
        <v>751</v>
      </c>
      <c r="J72" s="9">
        <v>8.9</v>
      </c>
      <c r="K72" s="10">
        <v>100000000</v>
      </c>
      <c r="L72" s="10">
        <v>100000000</v>
      </c>
      <c r="M72" s="10">
        <v>0</v>
      </c>
      <c r="N72" s="10">
        <v>0</v>
      </c>
      <c r="O72" s="10">
        <v>0</v>
      </c>
      <c r="P72" s="10">
        <v>0</v>
      </c>
      <c r="Q72" s="10">
        <v>0</v>
      </c>
      <c r="R72" s="10">
        <v>0</v>
      </c>
      <c r="S72" s="10">
        <v>100000000</v>
      </c>
      <c r="T72" s="10">
        <v>100000000</v>
      </c>
      <c r="U72" s="10">
        <v>100000000</v>
      </c>
      <c r="V72" s="9">
        <v>100</v>
      </c>
      <c r="W72" s="9">
        <v>96.19</v>
      </c>
      <c r="X72" s="9">
        <v>0</v>
      </c>
      <c r="Y72" s="9">
        <v>0</v>
      </c>
      <c r="Z72" s="10">
        <v>96189917.420000002</v>
      </c>
      <c r="AA72" s="9">
        <v>9.57</v>
      </c>
      <c r="AB72" s="9" t="s">
        <v>569</v>
      </c>
    </row>
    <row r="73" spans="1:28" outlineLevel="1" collapsed="1" x14ac:dyDescent="0.2">
      <c r="A73" s="21"/>
      <c r="E73" s="8"/>
      <c r="I73" s="98" t="s">
        <v>873</v>
      </c>
      <c r="K73" s="10">
        <f t="shared" ref="K73:P73" si="18">SUBTOTAL(9,K70:K72)</f>
        <v>250000000</v>
      </c>
      <c r="L73" s="10">
        <f t="shared" si="18"/>
        <v>250000000</v>
      </c>
      <c r="M73" s="10">
        <f t="shared" si="18"/>
        <v>0</v>
      </c>
      <c r="N73" s="10">
        <f t="shared" si="18"/>
        <v>0</v>
      </c>
      <c r="O73" s="10">
        <f t="shared" si="18"/>
        <v>0</v>
      </c>
      <c r="P73" s="10">
        <f t="shared" si="18"/>
        <v>0</v>
      </c>
      <c r="S73" s="10">
        <f>SUBTOTAL(9,S70:S72)</f>
        <v>250000000</v>
      </c>
      <c r="U73" s="10">
        <f>SUBTOTAL(9,U70:U72)</f>
        <v>250000000</v>
      </c>
    </row>
    <row r="74" spans="1:28" hidden="1" outlineLevel="2" x14ac:dyDescent="0.2">
      <c r="A74" s="21"/>
      <c r="B74" s="9" t="s">
        <v>49</v>
      </c>
      <c r="C74" s="9">
        <v>1314</v>
      </c>
      <c r="D74" s="9" t="s">
        <v>202</v>
      </c>
      <c r="E74" s="8">
        <v>41895</v>
      </c>
      <c r="F74" s="9" t="s">
        <v>203</v>
      </c>
      <c r="G74" s="9" t="s">
        <v>45</v>
      </c>
      <c r="H74" s="9" t="s">
        <v>46</v>
      </c>
      <c r="I74" s="9" t="s">
        <v>181</v>
      </c>
      <c r="J74" s="9">
        <v>10.45</v>
      </c>
      <c r="K74" s="10">
        <v>5000000</v>
      </c>
      <c r="L74" s="10">
        <v>5000000</v>
      </c>
      <c r="M74" s="10">
        <v>0</v>
      </c>
      <c r="N74" s="10">
        <v>0</v>
      </c>
      <c r="O74" s="10">
        <v>0</v>
      </c>
      <c r="P74" s="10">
        <v>0</v>
      </c>
      <c r="Q74" s="10">
        <v>0</v>
      </c>
      <c r="R74" s="10">
        <v>0</v>
      </c>
      <c r="S74" s="10">
        <v>5000000</v>
      </c>
      <c r="T74" s="10">
        <v>5000000</v>
      </c>
      <c r="U74" s="10">
        <v>5000000</v>
      </c>
      <c r="V74" s="9">
        <v>100</v>
      </c>
      <c r="W74" s="9">
        <v>102.15</v>
      </c>
      <c r="X74" s="9">
        <v>0</v>
      </c>
      <c r="Y74" s="9">
        <v>0</v>
      </c>
      <c r="Z74" s="10">
        <v>5107414.4400000004</v>
      </c>
      <c r="AA74" s="9">
        <v>9.61</v>
      </c>
      <c r="AB74" s="9" t="s">
        <v>569</v>
      </c>
    </row>
    <row r="75" spans="1:28" hidden="1" outlineLevel="2" x14ac:dyDescent="0.2">
      <c r="A75" s="21"/>
      <c r="B75" s="9" t="s">
        <v>49</v>
      </c>
      <c r="C75" s="9">
        <v>1314</v>
      </c>
      <c r="D75" s="9" t="s">
        <v>200</v>
      </c>
      <c r="E75" s="8">
        <v>42260</v>
      </c>
      <c r="F75" s="9" t="s">
        <v>201</v>
      </c>
      <c r="G75" s="9" t="s">
        <v>45</v>
      </c>
      <c r="H75" s="9" t="s">
        <v>46</v>
      </c>
      <c r="I75" s="9" t="s">
        <v>181</v>
      </c>
      <c r="J75" s="9">
        <v>10.45</v>
      </c>
      <c r="K75" s="10">
        <v>5000000</v>
      </c>
      <c r="L75" s="10">
        <v>5000000</v>
      </c>
      <c r="M75" s="10">
        <v>0</v>
      </c>
      <c r="N75" s="10">
        <v>0</v>
      </c>
      <c r="O75" s="10">
        <v>0</v>
      </c>
      <c r="P75" s="10">
        <v>0</v>
      </c>
      <c r="Q75" s="10">
        <v>0</v>
      </c>
      <c r="R75" s="10">
        <v>0</v>
      </c>
      <c r="S75" s="10">
        <v>5000000</v>
      </c>
      <c r="T75" s="10">
        <v>5000000</v>
      </c>
      <c r="U75" s="10">
        <v>5000000</v>
      </c>
      <c r="V75" s="9">
        <v>100</v>
      </c>
      <c r="W75" s="9">
        <v>102.7</v>
      </c>
      <c r="X75" s="9">
        <v>0</v>
      </c>
      <c r="Y75" s="9">
        <v>0</v>
      </c>
      <c r="Z75" s="10">
        <v>5134780.2</v>
      </c>
      <c r="AA75" s="9">
        <v>9.6199999999999992</v>
      </c>
      <c r="AB75" s="9" t="s">
        <v>569</v>
      </c>
    </row>
    <row r="76" spans="1:28" hidden="1" outlineLevel="2" x14ac:dyDescent="0.2">
      <c r="A76" s="21"/>
      <c r="B76" s="9" t="s">
        <v>49</v>
      </c>
      <c r="C76" s="9">
        <v>1314</v>
      </c>
      <c r="D76" s="9" t="s">
        <v>198</v>
      </c>
      <c r="E76" s="8">
        <v>42626</v>
      </c>
      <c r="F76" s="9" t="s">
        <v>199</v>
      </c>
      <c r="G76" s="9" t="s">
        <v>45</v>
      </c>
      <c r="H76" s="9" t="s">
        <v>46</v>
      </c>
      <c r="I76" s="9" t="s">
        <v>181</v>
      </c>
      <c r="J76" s="9">
        <v>10.45</v>
      </c>
      <c r="K76" s="10">
        <v>5000000</v>
      </c>
      <c r="L76" s="10">
        <v>5000000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  <c r="R76" s="10">
        <v>0</v>
      </c>
      <c r="S76" s="10">
        <v>5000000</v>
      </c>
      <c r="T76" s="10">
        <v>5000000</v>
      </c>
      <c r="U76" s="10">
        <v>5000000</v>
      </c>
      <c r="V76" s="9">
        <v>100</v>
      </c>
      <c r="W76" s="9">
        <v>103.22</v>
      </c>
      <c r="X76" s="9">
        <v>0</v>
      </c>
      <c r="Y76" s="9">
        <v>0</v>
      </c>
      <c r="Z76" s="10">
        <v>5160861.5999999996</v>
      </c>
      <c r="AA76" s="9">
        <v>9.6199999999999992</v>
      </c>
      <c r="AB76" s="9" t="s">
        <v>569</v>
      </c>
    </row>
    <row r="77" spans="1:28" hidden="1" outlineLevel="2" x14ac:dyDescent="0.2">
      <c r="A77" s="21"/>
      <c r="B77" s="9" t="s">
        <v>49</v>
      </c>
      <c r="C77" s="9">
        <v>1314</v>
      </c>
      <c r="D77" s="9" t="s">
        <v>195</v>
      </c>
      <c r="E77" s="8">
        <v>40799</v>
      </c>
      <c r="F77" s="9" t="s">
        <v>196</v>
      </c>
      <c r="G77" s="9" t="s">
        <v>45</v>
      </c>
      <c r="H77" s="9" t="s">
        <v>197</v>
      </c>
      <c r="I77" s="9" t="s">
        <v>181</v>
      </c>
      <c r="J77" s="9">
        <v>10.45</v>
      </c>
      <c r="K77" s="10">
        <v>5000000</v>
      </c>
      <c r="L77" s="10">
        <v>5000000</v>
      </c>
      <c r="M77" s="10">
        <v>0</v>
      </c>
      <c r="N77" s="10">
        <v>0</v>
      </c>
      <c r="O77" s="10">
        <v>0</v>
      </c>
      <c r="P77" s="10">
        <v>0</v>
      </c>
      <c r="Q77" s="10">
        <v>0</v>
      </c>
      <c r="R77" s="10">
        <v>0</v>
      </c>
      <c r="S77" s="10">
        <v>5000000</v>
      </c>
      <c r="T77" s="10">
        <v>5000000</v>
      </c>
      <c r="U77" s="10">
        <v>5000000</v>
      </c>
      <c r="V77" s="9">
        <v>100</v>
      </c>
      <c r="W77" s="9">
        <v>100.06</v>
      </c>
      <c r="X77" s="9">
        <v>0</v>
      </c>
      <c r="Y77" s="9">
        <v>0</v>
      </c>
      <c r="Z77" s="10">
        <v>5002963.4800000004</v>
      </c>
      <c r="AA77" s="9">
        <v>9.44</v>
      </c>
      <c r="AB77" s="9" t="s">
        <v>569</v>
      </c>
    </row>
    <row r="78" spans="1:28" hidden="1" outlineLevel="2" x14ac:dyDescent="0.2">
      <c r="A78" s="21"/>
      <c r="B78" s="9" t="s">
        <v>49</v>
      </c>
      <c r="C78" s="9">
        <v>1314</v>
      </c>
      <c r="D78" s="9" t="s">
        <v>193</v>
      </c>
      <c r="E78" s="8">
        <v>41165</v>
      </c>
      <c r="F78" s="9" t="s">
        <v>194</v>
      </c>
      <c r="G78" s="9" t="s">
        <v>45</v>
      </c>
      <c r="H78" s="9" t="s">
        <v>46</v>
      </c>
      <c r="I78" s="9" t="s">
        <v>181</v>
      </c>
      <c r="J78" s="9">
        <v>10.45</v>
      </c>
      <c r="K78" s="10">
        <v>5000000</v>
      </c>
      <c r="L78" s="10">
        <v>5000000</v>
      </c>
      <c r="M78" s="10">
        <v>0</v>
      </c>
      <c r="N78" s="10">
        <v>0</v>
      </c>
      <c r="O78" s="10">
        <v>0</v>
      </c>
      <c r="P78" s="10">
        <v>0</v>
      </c>
      <c r="Q78" s="10">
        <v>0</v>
      </c>
      <c r="R78" s="10">
        <v>0</v>
      </c>
      <c r="S78" s="10">
        <v>5000000</v>
      </c>
      <c r="T78" s="10">
        <v>5000000</v>
      </c>
      <c r="U78" s="10">
        <v>5000000</v>
      </c>
      <c r="V78" s="9">
        <v>100</v>
      </c>
      <c r="W78" s="9">
        <v>100.95</v>
      </c>
      <c r="X78" s="9">
        <v>0</v>
      </c>
      <c r="Y78" s="9">
        <v>0</v>
      </c>
      <c r="Z78" s="10">
        <v>5047273.58</v>
      </c>
      <c r="AA78" s="9">
        <v>9.52</v>
      </c>
      <c r="AB78" s="9" t="s">
        <v>569</v>
      </c>
    </row>
    <row r="79" spans="1:28" hidden="1" outlineLevel="2" x14ac:dyDescent="0.2">
      <c r="A79" s="21"/>
      <c r="B79" s="9" t="s">
        <v>49</v>
      </c>
      <c r="C79" s="9">
        <v>1314</v>
      </c>
      <c r="D79" s="9" t="s">
        <v>191</v>
      </c>
      <c r="E79" s="8">
        <v>41530</v>
      </c>
      <c r="F79" s="9" t="s">
        <v>192</v>
      </c>
      <c r="G79" s="9" t="s">
        <v>45</v>
      </c>
      <c r="H79" s="9" t="s">
        <v>46</v>
      </c>
      <c r="I79" s="9" t="s">
        <v>181</v>
      </c>
      <c r="J79" s="9">
        <v>10.45</v>
      </c>
      <c r="K79" s="10">
        <v>5000000</v>
      </c>
      <c r="L79" s="10">
        <v>5000000</v>
      </c>
      <c r="M79" s="10">
        <v>0</v>
      </c>
      <c r="N79" s="10">
        <v>0</v>
      </c>
      <c r="O79" s="10">
        <v>0</v>
      </c>
      <c r="P79" s="10">
        <v>0</v>
      </c>
      <c r="Q79" s="10">
        <v>0</v>
      </c>
      <c r="R79" s="10">
        <v>0</v>
      </c>
      <c r="S79" s="10">
        <v>5000000</v>
      </c>
      <c r="T79" s="10">
        <v>5000000</v>
      </c>
      <c r="U79" s="10">
        <v>5000000</v>
      </c>
      <c r="V79" s="9">
        <v>100</v>
      </c>
      <c r="W79" s="9">
        <v>101.51</v>
      </c>
      <c r="X79" s="9">
        <v>0</v>
      </c>
      <c r="Y79" s="9">
        <v>0</v>
      </c>
      <c r="Z79" s="10">
        <v>5075714.82</v>
      </c>
      <c r="AA79" s="9">
        <v>9.61</v>
      </c>
      <c r="AB79" s="9" t="s">
        <v>569</v>
      </c>
    </row>
    <row r="80" spans="1:28" hidden="1" outlineLevel="2" x14ac:dyDescent="0.2">
      <c r="A80" s="21"/>
      <c r="B80" s="9" t="s">
        <v>49</v>
      </c>
      <c r="C80" s="9">
        <v>1314</v>
      </c>
      <c r="D80" s="9" t="s">
        <v>189</v>
      </c>
      <c r="E80" s="8">
        <v>40845</v>
      </c>
      <c r="F80" s="9" t="s">
        <v>190</v>
      </c>
      <c r="G80" s="9" t="s">
        <v>45</v>
      </c>
      <c r="H80" s="9" t="s">
        <v>46</v>
      </c>
      <c r="I80" s="9" t="s">
        <v>181</v>
      </c>
      <c r="J80" s="9">
        <v>7.63</v>
      </c>
      <c r="K80" s="10">
        <v>50000000</v>
      </c>
      <c r="L80" s="10">
        <v>48980600</v>
      </c>
      <c r="M80" s="10">
        <v>0</v>
      </c>
      <c r="N80" s="10">
        <v>0</v>
      </c>
      <c r="O80" s="10">
        <v>0</v>
      </c>
      <c r="P80" s="10">
        <v>0</v>
      </c>
      <c r="Q80" s="10">
        <v>0</v>
      </c>
      <c r="R80" s="10">
        <v>0</v>
      </c>
      <c r="S80" s="10">
        <v>50000000</v>
      </c>
      <c r="T80" s="10">
        <v>48980600</v>
      </c>
      <c r="U80" s="10">
        <v>48980600</v>
      </c>
      <c r="V80" s="9">
        <v>97.96</v>
      </c>
      <c r="W80" s="9">
        <v>99.5</v>
      </c>
      <c r="X80" s="9">
        <v>0</v>
      </c>
      <c r="Y80" s="9">
        <v>0</v>
      </c>
      <c r="Z80" s="10">
        <v>49747953.439999998</v>
      </c>
      <c r="AA80" s="9">
        <v>9.35</v>
      </c>
      <c r="AB80" s="9" t="s">
        <v>569</v>
      </c>
    </row>
    <row r="81" spans="1:28" hidden="1" outlineLevel="2" x14ac:dyDescent="0.2">
      <c r="A81" s="21"/>
      <c r="B81" s="9" t="s">
        <v>49</v>
      </c>
      <c r="C81" s="9">
        <v>1314</v>
      </c>
      <c r="D81" s="9" t="s">
        <v>187</v>
      </c>
      <c r="E81" s="8">
        <v>40784</v>
      </c>
      <c r="F81" s="9" t="s">
        <v>188</v>
      </c>
      <c r="G81" s="9" t="s">
        <v>45</v>
      </c>
      <c r="H81" s="9" t="s">
        <v>46</v>
      </c>
      <c r="I81" s="9" t="s">
        <v>181</v>
      </c>
      <c r="J81" s="9">
        <v>8</v>
      </c>
      <c r="K81" s="10">
        <v>50000000</v>
      </c>
      <c r="L81" s="10">
        <v>49813350</v>
      </c>
      <c r="M81" s="10">
        <v>0</v>
      </c>
      <c r="N81" s="10">
        <v>0</v>
      </c>
      <c r="O81" s="10">
        <v>0</v>
      </c>
      <c r="P81" s="10">
        <v>0</v>
      </c>
      <c r="Q81" s="10">
        <v>0</v>
      </c>
      <c r="R81" s="10">
        <v>0</v>
      </c>
      <c r="S81" s="10">
        <v>50000000</v>
      </c>
      <c r="T81" s="10">
        <v>49813350</v>
      </c>
      <c r="U81" s="10">
        <v>49813350</v>
      </c>
      <c r="V81" s="9">
        <v>99.63</v>
      </c>
      <c r="W81" s="9">
        <v>99.77</v>
      </c>
      <c r="X81" s="9">
        <v>0</v>
      </c>
      <c r="Y81" s="9">
        <v>0</v>
      </c>
      <c r="Z81" s="10">
        <v>49883646.210000001</v>
      </c>
      <c r="AA81" s="9">
        <v>9.2799999999999994</v>
      </c>
      <c r="AB81" s="9" t="s">
        <v>569</v>
      </c>
    </row>
    <row r="82" spans="1:28" hidden="1" outlineLevel="2" x14ac:dyDescent="0.2">
      <c r="A82" s="21"/>
      <c r="B82" s="9" t="s">
        <v>49</v>
      </c>
      <c r="C82" s="9">
        <v>1314</v>
      </c>
      <c r="D82" s="9" t="s">
        <v>185</v>
      </c>
      <c r="E82" s="8">
        <v>42893</v>
      </c>
      <c r="F82" s="9" t="s">
        <v>186</v>
      </c>
      <c r="G82" s="9" t="s">
        <v>45</v>
      </c>
      <c r="H82" s="9" t="s">
        <v>46</v>
      </c>
      <c r="I82" s="9" t="s">
        <v>181</v>
      </c>
      <c r="J82" s="9">
        <v>9.81</v>
      </c>
      <c r="K82" s="10">
        <v>300000000</v>
      </c>
      <c r="L82" s="10">
        <v>299625000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  <c r="R82" s="10">
        <v>0</v>
      </c>
      <c r="S82" s="10">
        <v>300000000</v>
      </c>
      <c r="T82" s="10">
        <v>299625000</v>
      </c>
      <c r="U82" s="10">
        <v>299625000</v>
      </c>
      <c r="V82" s="9">
        <v>99.88</v>
      </c>
      <c r="W82" s="9">
        <v>102.46</v>
      </c>
      <c r="X82" s="9">
        <v>0</v>
      </c>
      <c r="Y82" s="9">
        <v>0</v>
      </c>
      <c r="Z82" s="10">
        <v>307392475.31999999</v>
      </c>
      <c r="AA82" s="9">
        <v>9.4600000000000009</v>
      </c>
      <c r="AB82" s="9" t="s">
        <v>569</v>
      </c>
    </row>
    <row r="83" spans="1:28" hidden="1" outlineLevel="2" x14ac:dyDescent="0.2">
      <c r="A83" s="21"/>
      <c r="B83" s="9" t="s">
        <v>49</v>
      </c>
      <c r="C83" s="9">
        <v>1314</v>
      </c>
      <c r="D83" s="9" t="s">
        <v>184</v>
      </c>
      <c r="E83" s="8">
        <v>43243</v>
      </c>
      <c r="F83" s="9" t="s">
        <v>755</v>
      </c>
      <c r="G83" s="9" t="s">
        <v>45</v>
      </c>
      <c r="H83" s="9" t="s">
        <v>46</v>
      </c>
      <c r="I83" s="9" t="s">
        <v>181</v>
      </c>
      <c r="J83" s="9">
        <v>9.43</v>
      </c>
      <c r="K83" s="10">
        <v>150000000</v>
      </c>
      <c r="L83" s="10">
        <v>150000000</v>
      </c>
      <c r="M83" s="10">
        <v>0</v>
      </c>
      <c r="N83" s="10">
        <v>0</v>
      </c>
      <c r="O83" s="10">
        <v>0</v>
      </c>
      <c r="P83" s="10">
        <v>0</v>
      </c>
      <c r="Q83" s="10">
        <v>0</v>
      </c>
      <c r="R83" s="10">
        <v>0</v>
      </c>
      <c r="S83" s="10">
        <v>150000000</v>
      </c>
      <c r="T83" s="10">
        <v>150000000</v>
      </c>
      <c r="U83" s="10">
        <v>150000000</v>
      </c>
      <c r="V83" s="9">
        <v>100</v>
      </c>
      <c r="W83" s="9">
        <v>101.01</v>
      </c>
      <c r="X83" s="9">
        <v>0</v>
      </c>
      <c r="Y83" s="9">
        <v>0</v>
      </c>
      <c r="Z83" s="10">
        <v>151514255.83000001</v>
      </c>
      <c r="AA83" s="9">
        <v>9.43</v>
      </c>
      <c r="AB83" s="9" t="s">
        <v>569</v>
      </c>
    </row>
    <row r="84" spans="1:28" hidden="1" outlineLevel="2" x14ac:dyDescent="0.2">
      <c r="A84" s="21"/>
      <c r="B84" s="9" t="s">
        <v>49</v>
      </c>
      <c r="C84" s="9">
        <v>1314</v>
      </c>
      <c r="D84" s="9" t="s">
        <v>183</v>
      </c>
      <c r="E84" s="8">
        <v>43354</v>
      </c>
      <c r="F84" s="9" t="s">
        <v>756</v>
      </c>
      <c r="G84" s="9" t="s">
        <v>45</v>
      </c>
      <c r="H84" s="9" t="s">
        <v>46</v>
      </c>
      <c r="I84" s="9" t="s">
        <v>181</v>
      </c>
      <c r="J84" s="9">
        <v>10.6</v>
      </c>
      <c r="K84" s="10">
        <v>200000000</v>
      </c>
      <c r="L84" s="10">
        <v>200000000</v>
      </c>
      <c r="M84" s="10">
        <v>0</v>
      </c>
      <c r="N84" s="10">
        <v>0</v>
      </c>
      <c r="O84" s="10">
        <v>0</v>
      </c>
      <c r="P84" s="10">
        <v>0</v>
      </c>
      <c r="Q84" s="10">
        <v>0</v>
      </c>
      <c r="R84" s="10">
        <v>0</v>
      </c>
      <c r="S84" s="10">
        <v>200000000</v>
      </c>
      <c r="T84" s="10">
        <v>200000000</v>
      </c>
      <c r="U84" s="10">
        <v>200000000</v>
      </c>
      <c r="V84" s="9">
        <v>100</v>
      </c>
      <c r="W84" s="9">
        <v>107.15</v>
      </c>
      <c r="X84" s="9">
        <v>0</v>
      </c>
      <c r="Y84" s="9">
        <v>0</v>
      </c>
      <c r="Z84" s="10">
        <v>214293180.94999999</v>
      </c>
      <c r="AA84" s="9">
        <v>9.42</v>
      </c>
      <c r="AB84" s="9" t="s">
        <v>569</v>
      </c>
    </row>
    <row r="85" spans="1:28" hidden="1" outlineLevel="2" x14ac:dyDescent="0.2">
      <c r="A85" s="21"/>
      <c r="B85" s="9" t="s">
        <v>49</v>
      </c>
      <c r="C85" s="9">
        <v>1314</v>
      </c>
      <c r="D85" s="9" t="s">
        <v>182</v>
      </c>
      <c r="E85" s="8">
        <v>43460</v>
      </c>
      <c r="F85" s="9" t="s">
        <v>757</v>
      </c>
      <c r="G85" s="9" t="s">
        <v>45</v>
      </c>
      <c r="H85" s="9" t="s">
        <v>46</v>
      </c>
      <c r="I85" s="9" t="s">
        <v>181</v>
      </c>
      <c r="J85" s="9">
        <v>8.4499999999999993</v>
      </c>
      <c r="K85" s="10">
        <v>250000000</v>
      </c>
      <c r="L85" s="10">
        <v>252956037.59</v>
      </c>
      <c r="M85" s="10">
        <v>0</v>
      </c>
      <c r="N85" s="10">
        <v>0</v>
      </c>
      <c r="O85" s="10">
        <v>0</v>
      </c>
      <c r="P85" s="10">
        <v>0</v>
      </c>
      <c r="Q85" s="10">
        <v>0</v>
      </c>
      <c r="R85" s="10">
        <v>0</v>
      </c>
      <c r="S85" s="10">
        <v>250000000</v>
      </c>
      <c r="T85" s="10">
        <v>252956037.59</v>
      </c>
      <c r="U85" s="10">
        <v>252860850.68000001</v>
      </c>
      <c r="V85" s="9">
        <v>101.14</v>
      </c>
      <c r="W85" s="9">
        <v>95.95</v>
      </c>
      <c r="X85" s="9">
        <v>2956037.59</v>
      </c>
      <c r="Y85" s="9">
        <v>95186.91</v>
      </c>
      <c r="Z85" s="10">
        <v>239862501.06999999</v>
      </c>
      <c r="AA85" s="9">
        <v>9.41</v>
      </c>
      <c r="AB85" s="9" t="s">
        <v>569</v>
      </c>
    </row>
    <row r="86" spans="1:28" hidden="1" outlineLevel="2" x14ac:dyDescent="0.2">
      <c r="A86" s="21"/>
      <c r="B86" s="9" t="s">
        <v>49</v>
      </c>
      <c r="C86" s="9">
        <v>1314</v>
      </c>
      <c r="D86" s="9" t="s">
        <v>180</v>
      </c>
      <c r="E86" s="8">
        <v>41756</v>
      </c>
      <c r="F86" s="9" t="s">
        <v>758</v>
      </c>
      <c r="G86" s="9" t="s">
        <v>45</v>
      </c>
      <c r="H86" s="9" t="s">
        <v>46</v>
      </c>
      <c r="I86" s="9" t="s">
        <v>181</v>
      </c>
      <c r="J86" s="9">
        <v>7.45</v>
      </c>
      <c r="K86" s="10">
        <v>150000000</v>
      </c>
      <c r="L86" s="10">
        <v>150000000</v>
      </c>
      <c r="M86" s="10">
        <v>0</v>
      </c>
      <c r="N86" s="10">
        <v>0</v>
      </c>
      <c r="O86" s="10">
        <v>0</v>
      </c>
      <c r="P86" s="10">
        <v>0</v>
      </c>
      <c r="Q86" s="10">
        <v>0</v>
      </c>
      <c r="R86" s="10">
        <v>0</v>
      </c>
      <c r="S86" s="10">
        <v>150000000</v>
      </c>
      <c r="T86" s="10">
        <v>150000000</v>
      </c>
      <c r="U86" s="10">
        <v>150000000</v>
      </c>
      <c r="V86" s="9">
        <v>100</v>
      </c>
      <c r="W86" s="9">
        <v>95.63</v>
      </c>
      <c r="X86" s="9">
        <v>0</v>
      </c>
      <c r="Y86" s="9">
        <v>0</v>
      </c>
      <c r="Z86" s="10">
        <v>143445566.44999999</v>
      </c>
      <c r="AA86" s="9">
        <v>9.44</v>
      </c>
      <c r="AB86" s="9" t="s">
        <v>569</v>
      </c>
    </row>
    <row r="87" spans="1:28" outlineLevel="1" collapsed="1" x14ac:dyDescent="0.2">
      <c r="A87" s="21"/>
      <c r="E87" s="8"/>
      <c r="I87" s="98" t="s">
        <v>874</v>
      </c>
      <c r="K87" s="10">
        <f t="shared" ref="K87:P87" si="19">SUBTOTAL(9,K74:K86)</f>
        <v>1180000000</v>
      </c>
      <c r="L87" s="10">
        <f t="shared" si="19"/>
        <v>1181374987.5900002</v>
      </c>
      <c r="M87" s="10">
        <f t="shared" si="19"/>
        <v>0</v>
      </c>
      <c r="N87" s="10">
        <f t="shared" si="19"/>
        <v>0</v>
      </c>
      <c r="O87" s="10">
        <f t="shared" si="19"/>
        <v>0</v>
      </c>
      <c r="P87" s="10">
        <f t="shared" si="19"/>
        <v>0</v>
      </c>
      <c r="S87" s="10">
        <f>SUBTOTAL(9,S74:S86)</f>
        <v>1180000000</v>
      </c>
      <c r="U87" s="10">
        <f>SUBTOTAL(9,U74:U86)</f>
        <v>1181279800.6800001</v>
      </c>
    </row>
    <row r="88" spans="1:28" hidden="1" outlineLevel="2" x14ac:dyDescent="0.2">
      <c r="A88" s="21"/>
      <c r="B88" s="9" t="s">
        <v>49</v>
      </c>
      <c r="C88" s="9">
        <v>1314</v>
      </c>
      <c r="D88" s="9" t="s">
        <v>175</v>
      </c>
      <c r="E88" s="8">
        <v>40801</v>
      </c>
      <c r="F88" s="9" t="s">
        <v>759</v>
      </c>
      <c r="G88" s="9" t="s">
        <v>45</v>
      </c>
      <c r="H88" s="9" t="s">
        <v>46</v>
      </c>
      <c r="I88" s="9" t="s">
        <v>170</v>
      </c>
      <c r="J88" s="9">
        <v>5.95</v>
      </c>
      <c r="K88" s="10">
        <v>20000000</v>
      </c>
      <c r="L88" s="10">
        <v>20000000</v>
      </c>
      <c r="M88" s="10">
        <v>0</v>
      </c>
      <c r="N88" s="10">
        <v>0</v>
      </c>
      <c r="O88" s="10">
        <v>0</v>
      </c>
      <c r="P88" s="10">
        <v>0</v>
      </c>
      <c r="Q88" s="10">
        <v>0</v>
      </c>
      <c r="R88" s="10">
        <v>0</v>
      </c>
      <c r="S88" s="10">
        <v>20000000</v>
      </c>
      <c r="T88" s="10">
        <v>20000000</v>
      </c>
      <c r="U88" s="10">
        <v>20000000</v>
      </c>
      <c r="V88" s="9">
        <v>100</v>
      </c>
      <c r="W88" s="9">
        <v>99.2</v>
      </c>
      <c r="X88" s="9">
        <v>0</v>
      </c>
      <c r="Y88" s="9">
        <v>0</v>
      </c>
      <c r="Z88" s="10">
        <v>19838965.91</v>
      </c>
      <c r="AA88" s="9">
        <v>9.44</v>
      </c>
      <c r="AB88" s="9" t="s">
        <v>569</v>
      </c>
    </row>
    <row r="89" spans="1:28" hidden="1" outlineLevel="2" x14ac:dyDescent="0.2">
      <c r="A89" s="21"/>
      <c r="B89" s="9" t="s">
        <v>49</v>
      </c>
      <c r="C89" s="9">
        <v>1314</v>
      </c>
      <c r="D89" s="9" t="s">
        <v>173</v>
      </c>
      <c r="E89" s="8">
        <v>41203</v>
      </c>
      <c r="F89" s="9" t="s">
        <v>174</v>
      </c>
      <c r="G89" s="9" t="s">
        <v>45</v>
      </c>
      <c r="H89" s="9" t="s">
        <v>46</v>
      </c>
      <c r="I89" s="9" t="s">
        <v>170</v>
      </c>
      <c r="J89" s="9">
        <v>5.95</v>
      </c>
      <c r="K89" s="10">
        <v>20000000</v>
      </c>
      <c r="L89" s="10">
        <v>20000000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0</v>
      </c>
      <c r="S89" s="10">
        <v>20000000</v>
      </c>
      <c r="T89" s="10">
        <v>20000000</v>
      </c>
      <c r="U89" s="10">
        <v>20000000</v>
      </c>
      <c r="V89" s="9">
        <v>100</v>
      </c>
      <c r="W89" s="9">
        <v>95.71</v>
      </c>
      <c r="X89" s="9">
        <v>0</v>
      </c>
      <c r="Y89" s="9">
        <v>0</v>
      </c>
      <c r="Z89" s="10">
        <v>19141253.899999999</v>
      </c>
      <c r="AA89" s="9">
        <v>9.5299999999999994</v>
      </c>
      <c r="AB89" s="9" t="s">
        <v>569</v>
      </c>
    </row>
    <row r="90" spans="1:28" hidden="1" outlineLevel="2" x14ac:dyDescent="0.2">
      <c r="A90" s="21"/>
      <c r="B90" s="9" t="s">
        <v>49</v>
      </c>
      <c r="C90" s="9">
        <v>1314</v>
      </c>
      <c r="D90" s="9" t="s">
        <v>171</v>
      </c>
      <c r="E90" s="8">
        <v>41532</v>
      </c>
      <c r="F90" s="9" t="s">
        <v>172</v>
      </c>
      <c r="G90" s="9" t="s">
        <v>45</v>
      </c>
      <c r="H90" s="9" t="s">
        <v>46</v>
      </c>
      <c r="I90" s="9" t="s">
        <v>170</v>
      </c>
      <c r="J90" s="9">
        <v>5.95</v>
      </c>
      <c r="K90" s="10">
        <v>20000000</v>
      </c>
      <c r="L90" s="10">
        <v>20000000</v>
      </c>
      <c r="M90" s="10">
        <v>0</v>
      </c>
      <c r="N90" s="10">
        <v>0</v>
      </c>
      <c r="O90" s="10">
        <v>0</v>
      </c>
      <c r="P90" s="10">
        <v>0</v>
      </c>
      <c r="Q90" s="10">
        <v>0</v>
      </c>
      <c r="R90" s="10">
        <v>0</v>
      </c>
      <c r="S90" s="10">
        <v>20000000</v>
      </c>
      <c r="T90" s="10">
        <v>20000000</v>
      </c>
      <c r="U90" s="10">
        <v>20000000</v>
      </c>
      <c r="V90" s="9">
        <v>100</v>
      </c>
      <c r="W90" s="9">
        <v>92.95</v>
      </c>
      <c r="X90" s="9">
        <v>0</v>
      </c>
      <c r="Y90" s="9">
        <v>0</v>
      </c>
      <c r="Z90" s="10">
        <v>18589791.449999999</v>
      </c>
      <c r="AA90" s="9">
        <v>9.61</v>
      </c>
      <c r="AB90" s="9" t="s">
        <v>569</v>
      </c>
    </row>
    <row r="91" spans="1:28" hidden="1" outlineLevel="2" x14ac:dyDescent="0.2">
      <c r="A91" s="21"/>
      <c r="B91" s="9" t="s">
        <v>49</v>
      </c>
      <c r="C91" s="9">
        <v>1314</v>
      </c>
      <c r="D91" s="9" t="s">
        <v>169</v>
      </c>
      <c r="E91" s="8">
        <v>43590</v>
      </c>
      <c r="F91" s="9" t="s">
        <v>760</v>
      </c>
      <c r="G91" s="9" t="s">
        <v>45</v>
      </c>
      <c r="H91" s="9" t="s">
        <v>46</v>
      </c>
      <c r="I91" s="9" t="s">
        <v>170</v>
      </c>
      <c r="J91" s="9">
        <v>7.89</v>
      </c>
      <c r="K91" s="10">
        <v>200000000</v>
      </c>
      <c r="L91" s="10">
        <v>200000000</v>
      </c>
      <c r="M91" s="10">
        <v>0</v>
      </c>
      <c r="N91" s="10">
        <v>0</v>
      </c>
      <c r="O91" s="10">
        <v>0</v>
      </c>
      <c r="P91" s="10">
        <v>0</v>
      </c>
      <c r="Q91" s="10">
        <v>0</v>
      </c>
      <c r="R91" s="10">
        <v>0</v>
      </c>
      <c r="S91" s="10">
        <v>200000000</v>
      </c>
      <c r="T91" s="10">
        <v>200000000</v>
      </c>
      <c r="U91" s="10">
        <v>200000000</v>
      </c>
      <c r="V91" s="9">
        <v>100</v>
      </c>
      <c r="W91" s="9">
        <v>90.9</v>
      </c>
      <c r="X91" s="9">
        <v>0</v>
      </c>
      <c r="Y91" s="9">
        <v>0</v>
      </c>
      <c r="Z91" s="10">
        <v>181804514.08000001</v>
      </c>
      <c r="AA91" s="9">
        <v>9.57</v>
      </c>
      <c r="AB91" s="9" t="s">
        <v>569</v>
      </c>
    </row>
    <row r="92" spans="1:28" hidden="1" outlineLevel="2" x14ac:dyDescent="0.2">
      <c r="A92" s="21"/>
      <c r="B92" s="9" t="s">
        <v>49</v>
      </c>
      <c r="C92" s="9">
        <v>1314</v>
      </c>
      <c r="D92" s="9" t="s">
        <v>522</v>
      </c>
      <c r="E92" s="8">
        <v>43899</v>
      </c>
      <c r="F92" s="9" t="s">
        <v>761</v>
      </c>
      <c r="G92" s="9" t="s">
        <v>45</v>
      </c>
      <c r="H92" s="9" t="s">
        <v>46</v>
      </c>
      <c r="I92" s="9" t="s">
        <v>170</v>
      </c>
      <c r="J92" s="9">
        <v>8.7799999999999994</v>
      </c>
      <c r="K92" s="10">
        <v>150000000</v>
      </c>
      <c r="L92" s="10">
        <v>150000000</v>
      </c>
      <c r="M92" s="10">
        <v>0</v>
      </c>
      <c r="N92" s="10">
        <v>0</v>
      </c>
      <c r="O92" s="10">
        <v>0</v>
      </c>
      <c r="P92" s="10">
        <v>0</v>
      </c>
      <c r="Q92" s="10">
        <v>0</v>
      </c>
      <c r="R92" s="10">
        <v>0</v>
      </c>
      <c r="S92" s="10">
        <v>150000000</v>
      </c>
      <c r="T92" s="10">
        <v>150000000</v>
      </c>
      <c r="U92" s="10">
        <v>150000000</v>
      </c>
      <c r="V92" s="9">
        <v>100</v>
      </c>
      <c r="W92" s="9">
        <v>95.5</v>
      </c>
      <c r="X92" s="9">
        <v>0</v>
      </c>
      <c r="Y92" s="9">
        <v>0</v>
      </c>
      <c r="Z92" s="10">
        <v>143252204.11000001</v>
      </c>
      <c r="AA92" s="9">
        <v>9.56</v>
      </c>
      <c r="AB92" s="9" t="s">
        <v>569</v>
      </c>
    </row>
    <row r="93" spans="1:28" hidden="1" outlineLevel="2" x14ac:dyDescent="0.2">
      <c r="A93" s="21"/>
      <c r="B93" s="9" t="s">
        <v>49</v>
      </c>
      <c r="C93" s="9">
        <v>1314</v>
      </c>
      <c r="D93" s="9" t="s">
        <v>603</v>
      </c>
      <c r="E93" s="8">
        <v>44215</v>
      </c>
      <c r="F93" s="9" t="s">
        <v>762</v>
      </c>
      <c r="G93" s="9" t="s">
        <v>45</v>
      </c>
      <c r="H93" s="9" t="s">
        <v>46</v>
      </c>
      <c r="I93" s="9" t="s">
        <v>170</v>
      </c>
      <c r="J93" s="9">
        <v>8.93</v>
      </c>
      <c r="K93" s="10">
        <v>100000000</v>
      </c>
      <c r="L93" s="10">
        <v>100000000</v>
      </c>
      <c r="M93" s="10">
        <v>0</v>
      </c>
      <c r="N93" s="10">
        <v>0</v>
      </c>
      <c r="O93" s="10">
        <v>0</v>
      </c>
      <c r="P93" s="10">
        <v>0</v>
      </c>
      <c r="Q93" s="10">
        <v>0</v>
      </c>
      <c r="R93" s="10">
        <v>0</v>
      </c>
      <c r="S93" s="10">
        <v>100000000</v>
      </c>
      <c r="T93" s="10">
        <v>100000000</v>
      </c>
      <c r="U93" s="10">
        <v>100000000</v>
      </c>
      <c r="V93" s="9">
        <v>100</v>
      </c>
      <c r="W93" s="9">
        <v>95.85</v>
      </c>
      <c r="X93" s="9">
        <v>0</v>
      </c>
      <c r="Y93" s="9">
        <v>0</v>
      </c>
      <c r="Z93" s="10">
        <v>95845815.650000006</v>
      </c>
      <c r="AA93" s="9">
        <v>9.59</v>
      </c>
      <c r="AB93" s="9" t="s">
        <v>569</v>
      </c>
    </row>
    <row r="94" spans="1:28" outlineLevel="1" collapsed="1" x14ac:dyDescent="0.2">
      <c r="A94" s="21"/>
      <c r="E94" s="8"/>
      <c r="I94" s="98" t="s">
        <v>875</v>
      </c>
      <c r="K94" s="10">
        <f t="shared" ref="K94:P94" si="20">SUBTOTAL(9,K88:K93)</f>
        <v>510000000</v>
      </c>
      <c r="L94" s="10">
        <f t="shared" si="20"/>
        <v>510000000</v>
      </c>
      <c r="M94" s="10">
        <f t="shared" si="20"/>
        <v>0</v>
      </c>
      <c r="N94" s="10">
        <f t="shared" si="20"/>
        <v>0</v>
      </c>
      <c r="O94" s="10">
        <f t="shared" si="20"/>
        <v>0</v>
      </c>
      <c r="P94" s="10">
        <f t="shared" si="20"/>
        <v>0</v>
      </c>
      <c r="S94" s="10">
        <f>SUBTOTAL(9,S88:S93)</f>
        <v>510000000</v>
      </c>
      <c r="U94" s="10">
        <f>SUBTOTAL(9,U88:U93)</f>
        <v>510000000</v>
      </c>
    </row>
    <row r="95" spans="1:28" hidden="1" outlineLevel="2" x14ac:dyDescent="0.2">
      <c r="A95" s="21"/>
      <c r="B95" s="9" t="s">
        <v>49</v>
      </c>
      <c r="C95" s="9">
        <v>1314</v>
      </c>
      <c r="D95" s="9" t="s">
        <v>167</v>
      </c>
      <c r="E95" s="8">
        <v>40957</v>
      </c>
      <c r="F95" s="9" t="s">
        <v>168</v>
      </c>
      <c r="G95" s="9" t="s">
        <v>45</v>
      </c>
      <c r="H95" s="9" t="s">
        <v>46</v>
      </c>
      <c r="I95" s="9" t="s">
        <v>97</v>
      </c>
      <c r="J95" s="9">
        <v>7.1</v>
      </c>
      <c r="K95" s="10">
        <v>50000000</v>
      </c>
      <c r="L95" s="10">
        <v>50000000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  <c r="R95" s="10">
        <v>0</v>
      </c>
      <c r="S95" s="10">
        <v>50000000</v>
      </c>
      <c r="T95" s="10">
        <v>50000000</v>
      </c>
      <c r="U95" s="10">
        <v>50000000</v>
      </c>
      <c r="V95" s="9">
        <v>100</v>
      </c>
      <c r="W95" s="9">
        <v>98.41</v>
      </c>
      <c r="X95" s="9">
        <v>0</v>
      </c>
      <c r="Y95" s="9">
        <v>0</v>
      </c>
      <c r="Z95" s="10">
        <v>49204366.170000002</v>
      </c>
      <c r="AA95" s="9">
        <v>9.5</v>
      </c>
      <c r="AB95" s="9" t="s">
        <v>569</v>
      </c>
    </row>
    <row r="96" spans="1:28" hidden="1" outlineLevel="2" x14ac:dyDescent="0.2">
      <c r="A96" s="21"/>
      <c r="B96" s="9" t="s">
        <v>49</v>
      </c>
      <c r="C96" s="9">
        <v>1314</v>
      </c>
      <c r="D96" s="9" t="s">
        <v>165</v>
      </c>
      <c r="E96" s="8">
        <v>42176</v>
      </c>
      <c r="F96" s="9" t="s">
        <v>166</v>
      </c>
      <c r="G96" s="9" t="s">
        <v>45</v>
      </c>
      <c r="H96" s="9" t="s">
        <v>46</v>
      </c>
      <c r="I96" s="9" t="s">
        <v>97</v>
      </c>
      <c r="J96" s="9">
        <v>10.9</v>
      </c>
      <c r="K96" s="10">
        <v>21000000</v>
      </c>
      <c r="L96" s="10">
        <v>21000000</v>
      </c>
      <c r="M96" s="10">
        <v>0</v>
      </c>
      <c r="N96" s="10">
        <v>0</v>
      </c>
      <c r="O96" s="10">
        <v>4200000</v>
      </c>
      <c r="P96" s="10">
        <v>4200000</v>
      </c>
      <c r="Q96" s="10">
        <v>0</v>
      </c>
      <c r="R96" s="10">
        <v>0</v>
      </c>
      <c r="S96" s="10">
        <v>16800000</v>
      </c>
      <c r="T96" s="10">
        <v>16800000</v>
      </c>
      <c r="U96" s="10">
        <v>16800000</v>
      </c>
      <c r="V96" s="9">
        <v>100</v>
      </c>
      <c r="W96" s="9">
        <v>102.86</v>
      </c>
      <c r="X96" s="9">
        <v>0</v>
      </c>
      <c r="Y96" s="9">
        <v>0</v>
      </c>
      <c r="Z96" s="10">
        <v>17280298.489999998</v>
      </c>
      <c r="AA96" s="9">
        <v>9.58</v>
      </c>
      <c r="AB96" s="9" t="s">
        <v>569</v>
      </c>
    </row>
    <row r="97" spans="1:28" hidden="1" outlineLevel="2" x14ac:dyDescent="0.2">
      <c r="A97" s="21"/>
      <c r="B97" s="9" t="s">
        <v>49</v>
      </c>
      <c r="C97" s="9">
        <v>1314</v>
      </c>
      <c r="D97" s="9" t="s">
        <v>163</v>
      </c>
      <c r="E97" s="8">
        <v>40741</v>
      </c>
      <c r="F97" s="9" t="s">
        <v>763</v>
      </c>
      <c r="G97" s="9" t="s">
        <v>45</v>
      </c>
      <c r="H97" s="9" t="s">
        <v>46</v>
      </c>
      <c r="I97" s="9" t="s">
        <v>97</v>
      </c>
      <c r="J97" s="9">
        <v>6.1</v>
      </c>
      <c r="K97" s="10">
        <v>20000000</v>
      </c>
      <c r="L97" s="10">
        <v>20000000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20000000</v>
      </c>
      <c r="T97" s="10">
        <v>20000000</v>
      </c>
      <c r="U97" s="10">
        <v>20000000</v>
      </c>
      <c r="V97" s="9">
        <v>100</v>
      </c>
      <c r="W97" s="9">
        <v>99.82</v>
      </c>
      <c r="X97" s="9">
        <v>0</v>
      </c>
      <c r="Y97" s="9">
        <v>0</v>
      </c>
      <c r="Z97" s="10">
        <v>19963932.09</v>
      </c>
      <c r="AA97" s="9">
        <v>9.44</v>
      </c>
      <c r="AB97" s="9" t="s">
        <v>569</v>
      </c>
    </row>
    <row r="98" spans="1:28" hidden="1" outlineLevel="2" x14ac:dyDescent="0.2">
      <c r="A98" s="21"/>
      <c r="B98" s="9" t="s">
        <v>49</v>
      </c>
      <c r="C98" s="9">
        <v>1314</v>
      </c>
      <c r="D98" s="9" t="s">
        <v>162</v>
      </c>
      <c r="E98" s="8">
        <v>41107</v>
      </c>
      <c r="F98" s="9" t="s">
        <v>764</v>
      </c>
      <c r="G98" s="9" t="s">
        <v>45</v>
      </c>
      <c r="H98" s="9" t="s">
        <v>46</v>
      </c>
      <c r="I98" s="9" t="s">
        <v>97</v>
      </c>
      <c r="J98" s="9">
        <v>6.1</v>
      </c>
      <c r="K98" s="10">
        <v>20000000</v>
      </c>
      <c r="L98" s="10">
        <v>20000000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20000000</v>
      </c>
      <c r="T98" s="10">
        <v>20000000</v>
      </c>
      <c r="U98" s="10">
        <v>20000000</v>
      </c>
      <c r="V98" s="9">
        <v>100</v>
      </c>
      <c r="W98" s="9">
        <v>96.72</v>
      </c>
      <c r="X98" s="9">
        <v>0</v>
      </c>
      <c r="Y98" s="9">
        <v>0</v>
      </c>
      <c r="Z98" s="10">
        <v>19343127.75</v>
      </c>
      <c r="AA98" s="9">
        <v>9.51</v>
      </c>
      <c r="AB98" s="9" t="s">
        <v>569</v>
      </c>
    </row>
    <row r="99" spans="1:28" hidden="1" outlineLevel="2" x14ac:dyDescent="0.2">
      <c r="A99" s="21"/>
      <c r="B99" s="9" t="s">
        <v>49</v>
      </c>
      <c r="C99" s="9">
        <v>1314</v>
      </c>
      <c r="D99" s="9" t="s">
        <v>161</v>
      </c>
      <c r="E99" s="8">
        <v>41472</v>
      </c>
      <c r="F99" s="9" t="s">
        <v>765</v>
      </c>
      <c r="G99" s="9" t="s">
        <v>45</v>
      </c>
      <c r="H99" s="9" t="s">
        <v>46</v>
      </c>
      <c r="I99" s="9" t="s">
        <v>97</v>
      </c>
      <c r="J99" s="9">
        <v>6.1</v>
      </c>
      <c r="K99" s="10">
        <v>20000000</v>
      </c>
      <c r="L99" s="10">
        <v>20000000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20000000</v>
      </c>
      <c r="T99" s="10">
        <v>20000000</v>
      </c>
      <c r="U99" s="10">
        <v>20000000</v>
      </c>
      <c r="V99" s="9">
        <v>100</v>
      </c>
      <c r="W99" s="9">
        <v>93.71</v>
      </c>
      <c r="X99" s="9">
        <v>0</v>
      </c>
      <c r="Y99" s="9">
        <v>0</v>
      </c>
      <c r="Z99" s="10">
        <v>18742098.039999999</v>
      </c>
      <c r="AA99" s="9">
        <v>9.61</v>
      </c>
      <c r="AB99" s="9" t="s">
        <v>569</v>
      </c>
    </row>
    <row r="100" spans="1:28" hidden="1" outlineLevel="2" x14ac:dyDescent="0.2">
      <c r="A100" s="21"/>
      <c r="B100" s="9" t="s">
        <v>49</v>
      </c>
      <c r="C100" s="9">
        <v>1314</v>
      </c>
      <c r="D100" s="9" t="s">
        <v>160</v>
      </c>
      <c r="E100" s="8">
        <v>41837</v>
      </c>
      <c r="F100" s="9" t="s">
        <v>766</v>
      </c>
      <c r="G100" s="9" t="s">
        <v>45</v>
      </c>
      <c r="H100" s="9" t="s">
        <v>46</v>
      </c>
      <c r="I100" s="9" t="s">
        <v>97</v>
      </c>
      <c r="J100" s="9">
        <v>6.1</v>
      </c>
      <c r="K100" s="10">
        <v>20000000</v>
      </c>
      <c r="L100" s="10">
        <v>20000000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20000000</v>
      </c>
      <c r="T100" s="10">
        <v>20000000</v>
      </c>
      <c r="U100" s="10">
        <v>20000000</v>
      </c>
      <c r="V100" s="9">
        <v>100</v>
      </c>
      <c r="W100" s="9">
        <v>91.06</v>
      </c>
      <c r="X100" s="9">
        <v>0</v>
      </c>
      <c r="Y100" s="9">
        <v>0</v>
      </c>
      <c r="Z100" s="10">
        <v>18211197.039999999</v>
      </c>
      <c r="AA100" s="9">
        <v>9.61</v>
      </c>
      <c r="AB100" s="9" t="s">
        <v>569</v>
      </c>
    </row>
    <row r="101" spans="1:28" hidden="1" outlineLevel="2" x14ac:dyDescent="0.2">
      <c r="A101" s="21"/>
      <c r="B101" s="9" t="s">
        <v>49</v>
      </c>
      <c r="C101" s="9">
        <v>1314</v>
      </c>
      <c r="D101" s="9" t="s">
        <v>159</v>
      </c>
      <c r="E101" s="8">
        <v>42202</v>
      </c>
      <c r="F101" s="9" t="s">
        <v>767</v>
      </c>
      <c r="G101" s="9" t="s">
        <v>45</v>
      </c>
      <c r="H101" s="9" t="s">
        <v>46</v>
      </c>
      <c r="I101" s="9" t="s">
        <v>97</v>
      </c>
      <c r="J101" s="9">
        <v>6.1</v>
      </c>
      <c r="K101" s="10">
        <v>20000000</v>
      </c>
      <c r="L101" s="10">
        <v>20000000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20000000</v>
      </c>
      <c r="T101" s="10">
        <v>20000000</v>
      </c>
      <c r="U101" s="10">
        <v>20000000</v>
      </c>
      <c r="V101" s="9">
        <v>100</v>
      </c>
      <c r="W101" s="9">
        <v>88.61</v>
      </c>
      <c r="X101" s="9">
        <v>0</v>
      </c>
      <c r="Y101" s="9">
        <v>0</v>
      </c>
      <c r="Z101" s="10">
        <v>17721623.719999999</v>
      </c>
      <c r="AA101" s="9">
        <v>9.6199999999999992</v>
      </c>
      <c r="AB101" s="9" t="s">
        <v>569</v>
      </c>
    </row>
    <row r="102" spans="1:28" hidden="1" outlineLevel="2" x14ac:dyDescent="0.2">
      <c r="A102" s="21"/>
      <c r="B102" s="9" t="s">
        <v>49</v>
      </c>
      <c r="C102" s="9">
        <v>1314</v>
      </c>
      <c r="D102" s="9" t="s">
        <v>130</v>
      </c>
      <c r="E102" s="8">
        <v>40962</v>
      </c>
      <c r="F102" s="9" t="s">
        <v>768</v>
      </c>
      <c r="G102" s="9" t="s">
        <v>45</v>
      </c>
      <c r="H102" s="9" t="s">
        <v>46</v>
      </c>
      <c r="I102" s="9" t="s">
        <v>97</v>
      </c>
      <c r="J102" s="9">
        <v>6.68</v>
      </c>
      <c r="K102" s="10">
        <v>25000000</v>
      </c>
      <c r="L102" s="10">
        <v>25000000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25000000</v>
      </c>
      <c r="T102" s="10">
        <v>25000000</v>
      </c>
      <c r="U102" s="10">
        <v>25000000</v>
      </c>
      <c r="V102" s="9">
        <v>100</v>
      </c>
      <c r="W102" s="9">
        <v>98.13</v>
      </c>
      <c r="X102" s="9">
        <v>0</v>
      </c>
      <c r="Y102" s="9">
        <v>0</v>
      </c>
      <c r="Z102" s="10">
        <v>24533221.640000001</v>
      </c>
      <c r="AA102" s="9">
        <v>9.5</v>
      </c>
      <c r="AB102" s="9" t="s">
        <v>569</v>
      </c>
    </row>
    <row r="103" spans="1:28" hidden="1" outlineLevel="2" x14ac:dyDescent="0.2">
      <c r="A103" s="21"/>
      <c r="B103" s="9" t="s">
        <v>49</v>
      </c>
      <c r="C103" s="9">
        <v>1314</v>
      </c>
      <c r="D103" s="9" t="s">
        <v>129</v>
      </c>
      <c r="E103" s="8">
        <v>41328</v>
      </c>
      <c r="F103" s="9" t="s">
        <v>769</v>
      </c>
      <c r="G103" s="9" t="s">
        <v>45</v>
      </c>
      <c r="H103" s="9" t="s">
        <v>46</v>
      </c>
      <c r="I103" s="9" t="s">
        <v>97</v>
      </c>
      <c r="J103" s="9">
        <v>6.68</v>
      </c>
      <c r="K103" s="10">
        <v>25000000</v>
      </c>
      <c r="L103" s="10">
        <v>25000000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25000000</v>
      </c>
      <c r="T103" s="10">
        <v>25000000</v>
      </c>
      <c r="U103" s="10">
        <v>25000000</v>
      </c>
      <c r="V103" s="9">
        <v>100</v>
      </c>
      <c r="W103" s="9">
        <v>95.67</v>
      </c>
      <c r="X103" s="9">
        <v>0</v>
      </c>
      <c r="Y103" s="9">
        <v>0</v>
      </c>
      <c r="Z103" s="10">
        <v>23918292.68</v>
      </c>
      <c r="AA103" s="9">
        <v>9.57</v>
      </c>
      <c r="AB103" s="9" t="s">
        <v>569</v>
      </c>
    </row>
    <row r="104" spans="1:28" hidden="1" outlineLevel="2" x14ac:dyDescent="0.2">
      <c r="A104" s="21"/>
      <c r="B104" s="9" t="s">
        <v>49</v>
      </c>
      <c r="C104" s="9">
        <v>1314</v>
      </c>
      <c r="D104" s="9" t="s">
        <v>128</v>
      </c>
      <c r="E104" s="8">
        <v>41693</v>
      </c>
      <c r="F104" s="9" t="s">
        <v>770</v>
      </c>
      <c r="G104" s="9" t="s">
        <v>45</v>
      </c>
      <c r="H104" s="9" t="s">
        <v>46</v>
      </c>
      <c r="I104" s="9" t="s">
        <v>97</v>
      </c>
      <c r="J104" s="9">
        <v>6.68</v>
      </c>
      <c r="K104" s="10">
        <v>25000000</v>
      </c>
      <c r="L104" s="10">
        <v>25000000</v>
      </c>
      <c r="M104" s="10">
        <v>0</v>
      </c>
      <c r="N104" s="10">
        <v>0</v>
      </c>
      <c r="O104" s="10">
        <v>0</v>
      </c>
      <c r="P104" s="10">
        <v>0</v>
      </c>
      <c r="Q104" s="10">
        <v>0</v>
      </c>
      <c r="R104" s="10">
        <v>0</v>
      </c>
      <c r="S104" s="10">
        <v>25000000</v>
      </c>
      <c r="T104" s="10">
        <v>25000000</v>
      </c>
      <c r="U104" s="10">
        <v>25000000</v>
      </c>
      <c r="V104" s="9">
        <v>100</v>
      </c>
      <c r="W104" s="9">
        <v>93.32</v>
      </c>
      <c r="X104" s="9">
        <v>0</v>
      </c>
      <c r="Y104" s="9">
        <v>0</v>
      </c>
      <c r="Z104" s="10">
        <v>23330661.370000001</v>
      </c>
      <c r="AA104" s="9">
        <v>9.61</v>
      </c>
      <c r="AB104" s="9" t="s">
        <v>569</v>
      </c>
    </row>
    <row r="105" spans="1:28" hidden="1" outlineLevel="2" x14ac:dyDescent="0.2">
      <c r="A105" s="21"/>
      <c r="B105" s="9" t="s">
        <v>49</v>
      </c>
      <c r="C105" s="9">
        <v>1314</v>
      </c>
      <c r="D105" s="9" t="s">
        <v>127</v>
      </c>
      <c r="E105" s="8">
        <v>42058</v>
      </c>
      <c r="F105" s="9" t="s">
        <v>771</v>
      </c>
      <c r="G105" s="9" t="s">
        <v>45</v>
      </c>
      <c r="H105" s="9" t="s">
        <v>46</v>
      </c>
      <c r="I105" s="9" t="s">
        <v>97</v>
      </c>
      <c r="J105" s="9">
        <v>6.68</v>
      </c>
      <c r="K105" s="10">
        <v>25000000</v>
      </c>
      <c r="L105" s="10">
        <v>25000000</v>
      </c>
      <c r="M105" s="10">
        <v>0</v>
      </c>
      <c r="N105" s="10"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25000000</v>
      </c>
      <c r="T105" s="10">
        <v>25000000</v>
      </c>
      <c r="U105" s="10">
        <v>25000000</v>
      </c>
      <c r="V105" s="9">
        <v>100</v>
      </c>
      <c r="W105" s="9">
        <v>91.21</v>
      </c>
      <c r="X105" s="9">
        <v>0</v>
      </c>
      <c r="Y105" s="9">
        <v>0</v>
      </c>
      <c r="Z105" s="10">
        <v>22802289.93</v>
      </c>
      <c r="AA105" s="9">
        <v>9.6199999999999992</v>
      </c>
      <c r="AB105" s="9" t="s">
        <v>569</v>
      </c>
    </row>
    <row r="106" spans="1:28" hidden="1" outlineLevel="2" x14ac:dyDescent="0.2">
      <c r="A106" s="21"/>
      <c r="B106" s="9" t="s">
        <v>49</v>
      </c>
      <c r="C106" s="9">
        <v>1314</v>
      </c>
      <c r="D106" s="9" t="s">
        <v>126</v>
      </c>
      <c r="E106" s="8">
        <v>42423</v>
      </c>
      <c r="F106" s="9" t="s">
        <v>772</v>
      </c>
      <c r="G106" s="9" t="s">
        <v>45</v>
      </c>
      <c r="H106" s="9" t="s">
        <v>46</v>
      </c>
      <c r="I106" s="9" t="s">
        <v>97</v>
      </c>
      <c r="J106" s="9">
        <v>6.68</v>
      </c>
      <c r="K106" s="10">
        <v>25000000</v>
      </c>
      <c r="L106" s="10">
        <v>25000000</v>
      </c>
      <c r="M106" s="10">
        <v>0</v>
      </c>
      <c r="N106" s="10"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25000000</v>
      </c>
      <c r="T106" s="10">
        <v>25000000</v>
      </c>
      <c r="U106" s="10">
        <v>25000000</v>
      </c>
      <c r="V106" s="9">
        <v>100</v>
      </c>
      <c r="W106" s="9">
        <v>89.3</v>
      </c>
      <c r="X106" s="9">
        <v>0</v>
      </c>
      <c r="Y106" s="9">
        <v>0</v>
      </c>
      <c r="Z106" s="10">
        <v>22326085.640000001</v>
      </c>
      <c r="AA106" s="9">
        <v>9.61</v>
      </c>
      <c r="AB106" s="9" t="s">
        <v>569</v>
      </c>
    </row>
    <row r="107" spans="1:28" hidden="1" outlineLevel="2" x14ac:dyDescent="0.2">
      <c r="A107" s="21"/>
      <c r="B107" s="9" t="s">
        <v>49</v>
      </c>
      <c r="C107" s="9">
        <v>1314</v>
      </c>
      <c r="D107" s="9" t="s">
        <v>125</v>
      </c>
      <c r="E107" s="8">
        <v>42789</v>
      </c>
      <c r="F107" s="9" t="s">
        <v>773</v>
      </c>
      <c r="G107" s="9" t="s">
        <v>45</v>
      </c>
      <c r="H107" s="9" t="s">
        <v>46</v>
      </c>
      <c r="I107" s="9" t="s">
        <v>97</v>
      </c>
      <c r="J107" s="9">
        <v>6.68</v>
      </c>
      <c r="K107" s="10">
        <v>25000000</v>
      </c>
      <c r="L107" s="10">
        <v>25000000</v>
      </c>
      <c r="M107" s="10">
        <v>0</v>
      </c>
      <c r="N107" s="10"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25000000</v>
      </c>
      <c r="T107" s="10">
        <v>25000000</v>
      </c>
      <c r="U107" s="10">
        <v>25000000</v>
      </c>
      <c r="V107" s="9">
        <v>100</v>
      </c>
      <c r="W107" s="9">
        <v>87.48</v>
      </c>
      <c r="X107" s="9">
        <v>0</v>
      </c>
      <c r="Y107" s="9">
        <v>0</v>
      </c>
      <c r="Z107" s="10">
        <v>21869941.030000001</v>
      </c>
      <c r="AA107" s="9">
        <v>9.6300000000000008</v>
      </c>
      <c r="AB107" s="9" t="s">
        <v>569</v>
      </c>
    </row>
    <row r="108" spans="1:28" hidden="1" outlineLevel="2" x14ac:dyDescent="0.2">
      <c r="A108" s="21"/>
      <c r="B108" s="9" t="s">
        <v>49</v>
      </c>
      <c r="C108" s="9">
        <v>1314</v>
      </c>
      <c r="D108" s="9" t="s">
        <v>124</v>
      </c>
      <c r="E108" s="8">
        <v>43154</v>
      </c>
      <c r="F108" s="9" t="s">
        <v>774</v>
      </c>
      <c r="G108" s="9" t="s">
        <v>45</v>
      </c>
      <c r="H108" s="9" t="s">
        <v>46</v>
      </c>
      <c r="I108" s="9" t="s">
        <v>97</v>
      </c>
      <c r="J108" s="9">
        <v>6.68</v>
      </c>
      <c r="K108" s="10">
        <v>25000000</v>
      </c>
      <c r="L108" s="10">
        <v>25000000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25000000</v>
      </c>
      <c r="T108" s="10">
        <v>25000000</v>
      </c>
      <c r="U108" s="10">
        <v>25000000</v>
      </c>
      <c r="V108" s="9">
        <v>100</v>
      </c>
      <c r="W108" s="9">
        <v>85.95</v>
      </c>
      <c r="X108" s="9">
        <v>0</v>
      </c>
      <c r="Y108" s="9">
        <v>0</v>
      </c>
      <c r="Z108" s="10">
        <v>21487378.890000001</v>
      </c>
      <c r="AA108" s="9">
        <v>9.61</v>
      </c>
      <c r="AB108" s="9" t="s">
        <v>569</v>
      </c>
    </row>
    <row r="109" spans="1:28" hidden="1" outlineLevel="2" x14ac:dyDescent="0.2">
      <c r="A109" s="21"/>
      <c r="B109" s="9" t="s">
        <v>49</v>
      </c>
      <c r="C109" s="9">
        <v>1314</v>
      </c>
      <c r="D109" s="9" t="s">
        <v>123</v>
      </c>
      <c r="E109" s="8">
        <v>43519</v>
      </c>
      <c r="F109" s="9" t="s">
        <v>775</v>
      </c>
      <c r="G109" s="9" t="s">
        <v>45</v>
      </c>
      <c r="H109" s="9" t="s">
        <v>46</v>
      </c>
      <c r="I109" s="9" t="s">
        <v>97</v>
      </c>
      <c r="J109" s="9">
        <v>6.68</v>
      </c>
      <c r="K109" s="10">
        <v>25000000</v>
      </c>
      <c r="L109" s="10">
        <v>25000000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25000000</v>
      </c>
      <c r="T109" s="10">
        <v>25000000</v>
      </c>
      <c r="U109" s="10">
        <v>25000000</v>
      </c>
      <c r="V109" s="9">
        <v>100</v>
      </c>
      <c r="W109" s="9">
        <v>84.66</v>
      </c>
      <c r="X109" s="9">
        <v>0</v>
      </c>
      <c r="Y109" s="9">
        <v>0</v>
      </c>
      <c r="Z109" s="10">
        <v>21163636.559999999</v>
      </c>
      <c r="AA109" s="9">
        <v>9.58</v>
      </c>
      <c r="AB109" s="9" t="s">
        <v>569</v>
      </c>
    </row>
    <row r="110" spans="1:28" hidden="1" outlineLevel="2" x14ac:dyDescent="0.2">
      <c r="A110" s="21"/>
      <c r="B110" s="9" t="s">
        <v>49</v>
      </c>
      <c r="C110" s="9">
        <v>1314</v>
      </c>
      <c r="D110" s="9" t="s">
        <v>157</v>
      </c>
      <c r="E110" s="8">
        <v>41323</v>
      </c>
      <c r="F110" s="9" t="s">
        <v>158</v>
      </c>
      <c r="G110" s="9" t="s">
        <v>45</v>
      </c>
      <c r="H110" s="9" t="s">
        <v>46</v>
      </c>
      <c r="I110" s="9" t="s">
        <v>97</v>
      </c>
      <c r="J110" s="9">
        <v>7.1</v>
      </c>
      <c r="K110" s="10">
        <v>50000000</v>
      </c>
      <c r="L110" s="10">
        <v>50000000</v>
      </c>
      <c r="M110" s="10">
        <v>0</v>
      </c>
      <c r="N110" s="10"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50000000</v>
      </c>
      <c r="T110" s="10">
        <v>50000000</v>
      </c>
      <c r="U110" s="10">
        <v>50000000</v>
      </c>
      <c r="V110" s="9">
        <v>100</v>
      </c>
      <c r="W110" s="9">
        <v>96.31</v>
      </c>
      <c r="X110" s="9">
        <v>0</v>
      </c>
      <c r="Y110" s="9">
        <v>0</v>
      </c>
      <c r="Z110" s="10">
        <v>48156194.18</v>
      </c>
      <c r="AA110" s="9">
        <v>9.57</v>
      </c>
      <c r="AB110" s="9" t="s">
        <v>569</v>
      </c>
    </row>
    <row r="111" spans="1:28" hidden="1" outlineLevel="2" x14ac:dyDescent="0.2">
      <c r="A111" s="21"/>
      <c r="B111" s="9" t="s">
        <v>49</v>
      </c>
      <c r="C111" s="9">
        <v>1314</v>
      </c>
      <c r="D111" s="9" t="s">
        <v>155</v>
      </c>
      <c r="E111" s="8">
        <v>41688</v>
      </c>
      <c r="F111" s="9" t="s">
        <v>156</v>
      </c>
      <c r="G111" s="9" t="s">
        <v>45</v>
      </c>
      <c r="H111" s="9" t="s">
        <v>46</v>
      </c>
      <c r="I111" s="9" t="s">
        <v>97</v>
      </c>
      <c r="J111" s="9">
        <v>7.1</v>
      </c>
      <c r="K111" s="10">
        <v>50000000</v>
      </c>
      <c r="L111" s="10">
        <v>50000000</v>
      </c>
      <c r="M111" s="10">
        <v>0</v>
      </c>
      <c r="N111" s="10"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50000000</v>
      </c>
      <c r="T111" s="10">
        <v>50000000</v>
      </c>
      <c r="U111" s="10">
        <v>50000000</v>
      </c>
      <c r="V111" s="9">
        <v>100</v>
      </c>
      <c r="W111" s="9">
        <v>94.29</v>
      </c>
      <c r="X111" s="9">
        <v>0</v>
      </c>
      <c r="Y111" s="9">
        <v>0</v>
      </c>
      <c r="Z111" s="10">
        <v>47143275.340000004</v>
      </c>
      <c r="AA111" s="9">
        <v>9.61</v>
      </c>
      <c r="AB111" s="9" t="s">
        <v>569</v>
      </c>
    </row>
    <row r="112" spans="1:28" outlineLevel="1" collapsed="1" x14ac:dyDescent="0.2">
      <c r="A112" s="21"/>
      <c r="E112" s="8"/>
      <c r="I112" s="98" t="s">
        <v>876</v>
      </c>
      <c r="K112" s="10">
        <f t="shared" ref="K112:P112" si="21">SUBTOTAL(9,K95:K111)</f>
        <v>471000000</v>
      </c>
      <c r="L112" s="10">
        <f t="shared" si="21"/>
        <v>471000000</v>
      </c>
      <c r="M112" s="10">
        <f t="shared" si="21"/>
        <v>0</v>
      </c>
      <c r="N112" s="10">
        <f t="shared" si="21"/>
        <v>0</v>
      </c>
      <c r="O112" s="10">
        <f t="shared" si="21"/>
        <v>4200000</v>
      </c>
      <c r="P112" s="10">
        <f t="shared" si="21"/>
        <v>4200000</v>
      </c>
      <c r="S112" s="10">
        <f>SUBTOTAL(9,S95:S111)</f>
        <v>466800000</v>
      </c>
      <c r="U112" s="10">
        <f>SUBTOTAL(9,U95:U111)</f>
        <v>466800000</v>
      </c>
    </row>
    <row r="113" spans="1:28" hidden="1" outlineLevel="2" x14ac:dyDescent="0.2">
      <c r="A113" s="21"/>
      <c r="B113" s="9" t="s">
        <v>49</v>
      </c>
      <c r="C113" s="9">
        <v>1314</v>
      </c>
      <c r="D113" s="9" t="s">
        <v>207</v>
      </c>
      <c r="E113" s="8">
        <v>40871</v>
      </c>
      <c r="F113" s="9" t="s">
        <v>776</v>
      </c>
      <c r="G113" s="9" t="s">
        <v>45</v>
      </c>
      <c r="H113" s="9" t="s">
        <v>46</v>
      </c>
      <c r="I113" s="9" t="s">
        <v>751</v>
      </c>
      <c r="J113" s="9">
        <v>8.6</v>
      </c>
      <c r="K113" s="10">
        <v>350000000</v>
      </c>
      <c r="L113" s="10">
        <v>348304250</v>
      </c>
      <c r="M113" s="10">
        <v>0</v>
      </c>
      <c r="N113" s="10"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350000000</v>
      </c>
      <c r="T113" s="10">
        <v>348304250</v>
      </c>
      <c r="U113" s="10">
        <v>348304250</v>
      </c>
      <c r="V113" s="9">
        <v>99.52</v>
      </c>
      <c r="W113" s="9">
        <v>99.46</v>
      </c>
      <c r="X113" s="9">
        <v>0</v>
      </c>
      <c r="Y113" s="9">
        <v>0</v>
      </c>
      <c r="Z113" s="10">
        <v>348101440.43000001</v>
      </c>
      <c r="AA113" s="9">
        <v>9.51</v>
      </c>
      <c r="AB113" s="9" t="s">
        <v>571</v>
      </c>
    </row>
    <row r="114" spans="1:28" outlineLevel="1" collapsed="1" x14ac:dyDescent="0.2">
      <c r="A114" s="21"/>
      <c r="E114" s="8"/>
      <c r="I114" s="98" t="s">
        <v>873</v>
      </c>
      <c r="K114" s="10">
        <f t="shared" ref="K114:P114" si="22">SUBTOTAL(9,K113:K113)</f>
        <v>350000000</v>
      </c>
      <c r="L114" s="10">
        <f t="shared" si="22"/>
        <v>348304250</v>
      </c>
      <c r="M114" s="10">
        <f t="shared" si="22"/>
        <v>0</v>
      </c>
      <c r="N114" s="10">
        <f t="shared" si="22"/>
        <v>0</v>
      </c>
      <c r="O114" s="10">
        <f t="shared" si="22"/>
        <v>0</v>
      </c>
      <c r="P114" s="10">
        <f t="shared" si="22"/>
        <v>0</v>
      </c>
      <c r="S114" s="10">
        <f>SUBTOTAL(9,S113:S113)</f>
        <v>350000000</v>
      </c>
      <c r="U114" s="10">
        <f>SUBTOTAL(9,U113:U113)</f>
        <v>348304250</v>
      </c>
    </row>
    <row r="115" spans="1:28" hidden="1" outlineLevel="2" x14ac:dyDescent="0.2">
      <c r="A115" s="21"/>
      <c r="B115" s="9" t="s">
        <v>49</v>
      </c>
      <c r="C115" s="9">
        <v>1314</v>
      </c>
      <c r="D115" s="9" t="s">
        <v>120</v>
      </c>
      <c r="E115" s="8">
        <v>41856</v>
      </c>
      <c r="F115" s="9" t="s">
        <v>777</v>
      </c>
      <c r="G115" s="9" t="s">
        <v>45</v>
      </c>
      <c r="H115" s="9" t="s">
        <v>46</v>
      </c>
      <c r="I115" s="9" t="s">
        <v>106</v>
      </c>
      <c r="J115" s="9">
        <v>8</v>
      </c>
      <c r="K115" s="10">
        <v>200000000</v>
      </c>
      <c r="L115" s="10">
        <v>200000000</v>
      </c>
      <c r="M115" s="10">
        <v>0</v>
      </c>
      <c r="N115" s="10"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200000000</v>
      </c>
      <c r="T115" s="10">
        <v>200000000</v>
      </c>
      <c r="U115" s="10">
        <v>200000000</v>
      </c>
      <c r="V115" s="9">
        <v>100</v>
      </c>
      <c r="W115" s="9">
        <v>95.79</v>
      </c>
      <c r="X115" s="9">
        <v>0</v>
      </c>
      <c r="Y115" s="9">
        <v>0</v>
      </c>
      <c r="Z115" s="10">
        <v>191588856.53999999</v>
      </c>
      <c r="AA115" s="9">
        <v>9.61</v>
      </c>
      <c r="AB115" s="9" t="s">
        <v>569</v>
      </c>
    </row>
    <row r="116" spans="1:28" hidden="1" outlineLevel="2" x14ac:dyDescent="0.2">
      <c r="A116" s="21"/>
      <c r="B116" s="9" t="s">
        <v>49</v>
      </c>
      <c r="C116" s="9">
        <v>1314</v>
      </c>
      <c r="D116" s="9" t="s">
        <v>104</v>
      </c>
      <c r="E116" s="8">
        <v>41662</v>
      </c>
      <c r="F116" s="9" t="s">
        <v>105</v>
      </c>
      <c r="G116" s="9" t="s">
        <v>45</v>
      </c>
      <c r="H116" s="9" t="s">
        <v>46</v>
      </c>
      <c r="I116" s="9" t="s">
        <v>106</v>
      </c>
      <c r="J116" s="9">
        <v>6.05</v>
      </c>
      <c r="K116" s="10">
        <v>150000000</v>
      </c>
      <c r="L116" s="10">
        <v>149955000</v>
      </c>
      <c r="M116" s="10">
        <v>0</v>
      </c>
      <c r="N116" s="10"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150000000</v>
      </c>
      <c r="T116" s="10">
        <v>149955000</v>
      </c>
      <c r="U116" s="10">
        <v>149955000</v>
      </c>
      <c r="V116" s="9">
        <v>99.97</v>
      </c>
      <c r="W116" s="9">
        <v>97.67</v>
      </c>
      <c r="X116" s="9">
        <v>0</v>
      </c>
      <c r="Y116" s="9">
        <v>0</v>
      </c>
      <c r="Z116" s="10">
        <v>146502213.50999999</v>
      </c>
      <c r="AA116" s="9">
        <v>9.56</v>
      </c>
      <c r="AB116" s="9" t="s">
        <v>569</v>
      </c>
    </row>
    <row r="117" spans="1:28" hidden="1" outlineLevel="2" x14ac:dyDescent="0.2">
      <c r="A117" s="21"/>
      <c r="B117" s="9" t="s">
        <v>49</v>
      </c>
      <c r="C117" s="9">
        <v>1314</v>
      </c>
      <c r="D117" s="9" t="s">
        <v>115</v>
      </c>
      <c r="E117" s="8">
        <v>40724</v>
      </c>
      <c r="F117" s="9" t="s">
        <v>778</v>
      </c>
      <c r="G117" s="9" t="s">
        <v>45</v>
      </c>
      <c r="H117" s="9" t="s">
        <v>46</v>
      </c>
      <c r="I117" s="9" t="s">
        <v>106</v>
      </c>
      <c r="J117" s="9">
        <v>7.3</v>
      </c>
      <c r="K117" s="10">
        <v>60000000</v>
      </c>
      <c r="L117" s="10">
        <v>60000000</v>
      </c>
      <c r="M117" s="10">
        <v>0</v>
      </c>
      <c r="N117" s="10">
        <v>0</v>
      </c>
      <c r="O117" s="10">
        <v>60000000</v>
      </c>
      <c r="P117" s="10">
        <v>60000000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9">
        <v>0</v>
      </c>
      <c r="W117" s="9">
        <v>0</v>
      </c>
      <c r="X117" s="9">
        <v>0</v>
      </c>
      <c r="Y117" s="9">
        <v>0</v>
      </c>
      <c r="Z117" s="10">
        <v>0</v>
      </c>
      <c r="AA117" s="9">
        <v>0</v>
      </c>
      <c r="AB117" s="9" t="s">
        <v>569</v>
      </c>
    </row>
    <row r="118" spans="1:28" hidden="1" outlineLevel="2" x14ac:dyDescent="0.2">
      <c r="A118" s="21"/>
      <c r="B118" s="9" t="s">
        <v>49</v>
      </c>
      <c r="C118" s="9">
        <v>1314</v>
      </c>
      <c r="D118" s="9" t="s">
        <v>112</v>
      </c>
      <c r="E118" s="8">
        <v>41820</v>
      </c>
      <c r="F118" s="9" t="s">
        <v>779</v>
      </c>
      <c r="G118" s="9" t="s">
        <v>45</v>
      </c>
      <c r="H118" s="9" t="s">
        <v>46</v>
      </c>
      <c r="I118" s="9" t="s">
        <v>106</v>
      </c>
      <c r="J118" s="9">
        <v>7.3</v>
      </c>
      <c r="K118" s="10">
        <v>60000000</v>
      </c>
      <c r="L118" s="10">
        <v>60000000</v>
      </c>
      <c r="M118" s="10">
        <v>0</v>
      </c>
      <c r="N118" s="10"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60000000</v>
      </c>
      <c r="T118" s="10">
        <v>60000000</v>
      </c>
      <c r="U118" s="10">
        <v>60000000</v>
      </c>
      <c r="V118" s="9">
        <v>100</v>
      </c>
      <c r="W118" s="9">
        <v>94.19</v>
      </c>
      <c r="X118" s="9">
        <v>0</v>
      </c>
      <c r="Y118" s="9">
        <v>0</v>
      </c>
      <c r="Z118" s="10">
        <v>56515170.549999997</v>
      </c>
      <c r="AA118" s="9">
        <v>9.61</v>
      </c>
      <c r="AB118" s="9" t="s">
        <v>569</v>
      </c>
    </row>
    <row r="119" spans="1:28" hidden="1" outlineLevel="2" x14ac:dyDescent="0.2">
      <c r="A119" s="21"/>
      <c r="B119" s="9" t="s">
        <v>49</v>
      </c>
      <c r="C119" s="9">
        <v>1314</v>
      </c>
      <c r="D119" s="9" t="s">
        <v>111</v>
      </c>
      <c r="E119" s="8">
        <v>42185</v>
      </c>
      <c r="F119" s="9" t="s">
        <v>780</v>
      </c>
      <c r="G119" s="9" t="s">
        <v>45</v>
      </c>
      <c r="H119" s="9" t="s">
        <v>46</v>
      </c>
      <c r="I119" s="9" t="s">
        <v>106</v>
      </c>
      <c r="J119" s="9">
        <v>7.3</v>
      </c>
      <c r="K119" s="10">
        <v>60000000</v>
      </c>
      <c r="L119" s="10">
        <v>60000000</v>
      </c>
      <c r="M119" s="10">
        <v>0</v>
      </c>
      <c r="N119" s="10"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60000000</v>
      </c>
      <c r="T119" s="10">
        <v>60000000</v>
      </c>
      <c r="U119" s="10">
        <v>60000000</v>
      </c>
      <c r="V119" s="9">
        <v>100</v>
      </c>
      <c r="W119" s="9">
        <v>92.56</v>
      </c>
      <c r="X119" s="9">
        <v>0</v>
      </c>
      <c r="Y119" s="9">
        <v>0</v>
      </c>
      <c r="Z119" s="10">
        <v>55537077.670000002</v>
      </c>
      <c r="AA119" s="9">
        <v>9.6199999999999992</v>
      </c>
      <c r="AB119" s="9" t="s">
        <v>569</v>
      </c>
    </row>
    <row r="120" spans="1:28" hidden="1" outlineLevel="2" x14ac:dyDescent="0.2">
      <c r="A120" s="21"/>
      <c r="B120" s="9" t="s">
        <v>49</v>
      </c>
      <c r="C120" s="9">
        <v>1314</v>
      </c>
      <c r="D120" s="9" t="s">
        <v>113</v>
      </c>
      <c r="E120" s="8">
        <v>41455</v>
      </c>
      <c r="F120" s="9" t="s">
        <v>781</v>
      </c>
      <c r="G120" s="9" t="s">
        <v>45</v>
      </c>
      <c r="H120" s="9" t="s">
        <v>46</v>
      </c>
      <c r="I120" s="9" t="s">
        <v>106</v>
      </c>
      <c r="J120" s="9">
        <v>7.3</v>
      </c>
      <c r="K120" s="10">
        <v>60000000</v>
      </c>
      <c r="L120" s="10">
        <v>60000000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60000000</v>
      </c>
      <c r="T120" s="10">
        <v>60000000</v>
      </c>
      <c r="U120" s="10">
        <v>60000000</v>
      </c>
      <c r="V120" s="9">
        <v>100</v>
      </c>
      <c r="W120" s="9">
        <v>95.95</v>
      </c>
      <c r="X120" s="9">
        <v>0</v>
      </c>
      <c r="Y120" s="9">
        <v>0</v>
      </c>
      <c r="Z120" s="10">
        <v>57567422.710000001</v>
      </c>
      <c r="AA120" s="9">
        <v>9.61</v>
      </c>
      <c r="AB120" s="9" t="s">
        <v>569</v>
      </c>
    </row>
    <row r="121" spans="1:28" hidden="1" outlineLevel="2" x14ac:dyDescent="0.2">
      <c r="A121" s="21"/>
      <c r="B121" s="9" t="s">
        <v>49</v>
      </c>
      <c r="C121" s="9">
        <v>1314</v>
      </c>
      <c r="D121" s="9" t="s">
        <v>114</v>
      </c>
      <c r="E121" s="8">
        <v>41090</v>
      </c>
      <c r="F121" s="9" t="s">
        <v>782</v>
      </c>
      <c r="G121" s="9" t="s">
        <v>45</v>
      </c>
      <c r="H121" s="9" t="s">
        <v>46</v>
      </c>
      <c r="I121" s="9" t="s">
        <v>106</v>
      </c>
      <c r="J121" s="9">
        <v>7.3</v>
      </c>
      <c r="K121" s="10">
        <v>60000000</v>
      </c>
      <c r="L121" s="10">
        <v>60000000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60000000</v>
      </c>
      <c r="T121" s="10">
        <v>60000000</v>
      </c>
      <c r="U121" s="10">
        <v>60000000</v>
      </c>
      <c r="V121" s="9">
        <v>100</v>
      </c>
      <c r="W121" s="9">
        <v>90.67</v>
      </c>
      <c r="X121" s="9">
        <v>0</v>
      </c>
      <c r="Y121" s="9">
        <v>0</v>
      </c>
      <c r="Z121" s="10">
        <v>54400386.630000003</v>
      </c>
      <c r="AA121" s="9">
        <v>9.5</v>
      </c>
      <c r="AB121" s="9" t="s">
        <v>569</v>
      </c>
    </row>
    <row r="122" spans="1:28" hidden="1" outlineLevel="2" x14ac:dyDescent="0.2">
      <c r="A122" s="21"/>
      <c r="B122" s="9" t="s">
        <v>49</v>
      </c>
      <c r="C122" s="9">
        <v>1314</v>
      </c>
      <c r="D122" s="9" t="s">
        <v>110</v>
      </c>
      <c r="E122" s="8">
        <v>43006</v>
      </c>
      <c r="F122" s="9" t="s">
        <v>783</v>
      </c>
      <c r="G122" s="9" t="s">
        <v>45</v>
      </c>
      <c r="H122" s="9" t="s">
        <v>46</v>
      </c>
      <c r="I122" s="9" t="s">
        <v>106</v>
      </c>
      <c r="J122" s="9">
        <v>9.85</v>
      </c>
      <c r="K122" s="10">
        <v>150000000</v>
      </c>
      <c r="L122" s="10">
        <v>150000000</v>
      </c>
      <c r="M122" s="10">
        <v>0</v>
      </c>
      <c r="N122" s="10">
        <v>0</v>
      </c>
      <c r="O122" s="10">
        <v>0</v>
      </c>
      <c r="P122" s="10">
        <v>0</v>
      </c>
      <c r="Q122" s="10">
        <v>0</v>
      </c>
      <c r="R122" s="10">
        <v>0</v>
      </c>
      <c r="S122" s="10">
        <v>150000000</v>
      </c>
      <c r="T122" s="10">
        <v>150000000</v>
      </c>
      <c r="U122" s="10">
        <v>150000000</v>
      </c>
      <c r="V122" s="9">
        <v>100</v>
      </c>
      <c r="W122" s="9">
        <v>100.91</v>
      </c>
      <c r="X122" s="9">
        <v>0</v>
      </c>
      <c r="Y122" s="9">
        <v>0</v>
      </c>
      <c r="Z122" s="10">
        <v>151364348.5</v>
      </c>
      <c r="AA122" s="9">
        <v>9.6300000000000008</v>
      </c>
      <c r="AB122" s="9" t="s">
        <v>569</v>
      </c>
    </row>
    <row r="123" spans="1:28" hidden="1" outlineLevel="2" x14ac:dyDescent="0.2">
      <c r="A123" s="21"/>
      <c r="B123" s="9" t="s">
        <v>49</v>
      </c>
      <c r="C123" s="9">
        <v>1314</v>
      </c>
      <c r="D123" s="9" t="s">
        <v>108</v>
      </c>
      <c r="E123" s="8">
        <v>43373</v>
      </c>
      <c r="F123" s="9" t="s">
        <v>784</v>
      </c>
      <c r="G123" s="9" t="s">
        <v>45</v>
      </c>
      <c r="H123" s="9" t="s">
        <v>46</v>
      </c>
      <c r="I123" s="9" t="s">
        <v>106</v>
      </c>
      <c r="J123" s="9">
        <v>10.85</v>
      </c>
      <c r="K123" s="10">
        <v>150000000</v>
      </c>
      <c r="L123" s="10">
        <v>148775300</v>
      </c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150000000</v>
      </c>
      <c r="T123" s="10">
        <v>148775300</v>
      </c>
      <c r="U123" s="10">
        <v>148775300</v>
      </c>
      <c r="V123" s="9">
        <v>99.18</v>
      </c>
      <c r="W123" s="9">
        <v>106.23</v>
      </c>
      <c r="X123" s="9">
        <v>0</v>
      </c>
      <c r="Y123" s="9">
        <v>0</v>
      </c>
      <c r="Z123" s="10">
        <v>159338806.87</v>
      </c>
      <c r="AA123" s="9">
        <v>9.59</v>
      </c>
      <c r="AB123" s="9" t="s">
        <v>569</v>
      </c>
    </row>
    <row r="124" spans="1:28" outlineLevel="1" collapsed="1" x14ac:dyDescent="0.2">
      <c r="A124" s="21"/>
      <c r="E124" s="8"/>
      <c r="I124" s="98" t="s">
        <v>877</v>
      </c>
      <c r="K124" s="10">
        <f t="shared" ref="K124:P124" si="23">SUBTOTAL(9,K115:K123)</f>
        <v>950000000</v>
      </c>
      <c r="L124" s="10">
        <f t="shared" si="23"/>
        <v>948730300</v>
      </c>
      <c r="M124" s="10">
        <f t="shared" si="23"/>
        <v>0</v>
      </c>
      <c r="N124" s="10">
        <f t="shared" si="23"/>
        <v>0</v>
      </c>
      <c r="O124" s="10">
        <f t="shared" si="23"/>
        <v>60000000</v>
      </c>
      <c r="P124" s="10">
        <f t="shared" si="23"/>
        <v>60000000</v>
      </c>
      <c r="S124" s="10">
        <f>SUBTOTAL(9,S115:S123)</f>
        <v>890000000</v>
      </c>
      <c r="U124" s="10">
        <f>SUBTOTAL(9,U115:U123)</f>
        <v>888730300</v>
      </c>
    </row>
    <row r="125" spans="1:28" hidden="1" outlineLevel="2" x14ac:dyDescent="0.2">
      <c r="A125" s="21"/>
      <c r="B125" s="9" t="s">
        <v>49</v>
      </c>
      <c r="C125" s="9">
        <v>8.7200000000000006</v>
      </c>
      <c r="D125" s="9" t="s">
        <v>586</v>
      </c>
      <c r="E125" s="8">
        <v>44103</v>
      </c>
      <c r="F125" s="9" t="s">
        <v>785</v>
      </c>
      <c r="G125" s="9" t="s">
        <v>45</v>
      </c>
      <c r="H125" s="9" t="s">
        <v>46</v>
      </c>
      <c r="I125" s="9" t="s">
        <v>751</v>
      </c>
      <c r="J125" s="9">
        <v>8.7200000000000006</v>
      </c>
      <c r="K125" s="10">
        <v>250000000</v>
      </c>
      <c r="L125" s="10">
        <v>250000000</v>
      </c>
      <c r="M125" s="10">
        <v>0</v>
      </c>
      <c r="N125" s="10">
        <v>0</v>
      </c>
      <c r="O125" s="10">
        <v>0</v>
      </c>
      <c r="P125" s="10">
        <v>0</v>
      </c>
      <c r="Q125" s="10">
        <v>0</v>
      </c>
      <c r="R125" s="10">
        <v>0</v>
      </c>
      <c r="S125" s="10">
        <v>250000000</v>
      </c>
      <c r="T125" s="10">
        <v>250000000</v>
      </c>
      <c r="U125" s="10">
        <v>250000000</v>
      </c>
      <c r="V125" s="9">
        <v>100</v>
      </c>
      <c r="W125" s="9">
        <v>94.79</v>
      </c>
      <c r="X125" s="9">
        <v>0</v>
      </c>
      <c r="Y125" s="9">
        <v>0</v>
      </c>
      <c r="Z125" s="10">
        <v>236972634.28</v>
      </c>
      <c r="AA125" s="9">
        <v>9.57</v>
      </c>
      <c r="AB125" s="9" t="s">
        <v>569</v>
      </c>
    </row>
    <row r="126" spans="1:28" outlineLevel="1" collapsed="1" x14ac:dyDescent="0.2">
      <c r="A126" s="21"/>
      <c r="E126" s="8"/>
      <c r="I126" s="98" t="s">
        <v>873</v>
      </c>
      <c r="K126" s="10">
        <f t="shared" ref="K126:P126" si="24">SUBTOTAL(9,K125:K125)</f>
        <v>250000000</v>
      </c>
      <c r="L126" s="10">
        <f t="shared" si="24"/>
        <v>250000000</v>
      </c>
      <c r="M126" s="10">
        <f t="shared" si="24"/>
        <v>0</v>
      </c>
      <c r="N126" s="10">
        <f t="shared" si="24"/>
        <v>0</v>
      </c>
      <c r="O126" s="10">
        <f t="shared" si="24"/>
        <v>0</v>
      </c>
      <c r="P126" s="10">
        <f t="shared" si="24"/>
        <v>0</v>
      </c>
      <c r="S126" s="10">
        <f>SUBTOTAL(9,S125:S125)</f>
        <v>250000000</v>
      </c>
      <c r="U126" s="10">
        <f>SUBTOTAL(9,U125:U125)</f>
        <v>250000000</v>
      </c>
    </row>
    <row r="127" spans="1:28" hidden="1" outlineLevel="2" x14ac:dyDescent="0.2">
      <c r="A127" s="21"/>
      <c r="B127" s="9" t="s">
        <v>49</v>
      </c>
      <c r="C127" s="9">
        <v>8.6999999999999993</v>
      </c>
      <c r="D127" s="9" t="s">
        <v>607</v>
      </c>
      <c r="E127" s="8">
        <v>43965</v>
      </c>
      <c r="F127" s="9" t="s">
        <v>786</v>
      </c>
      <c r="G127" s="9" t="s">
        <v>45</v>
      </c>
      <c r="H127" s="9" t="s">
        <v>46</v>
      </c>
      <c r="I127" s="9" t="s">
        <v>99</v>
      </c>
      <c r="J127" s="9">
        <v>8.6999999999999993</v>
      </c>
      <c r="K127" s="10">
        <v>350000000</v>
      </c>
      <c r="L127" s="10">
        <v>350092060.80000001</v>
      </c>
      <c r="M127" s="10">
        <v>0</v>
      </c>
      <c r="N127" s="10"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350000000</v>
      </c>
      <c r="T127" s="10">
        <v>350092060.80000001</v>
      </c>
      <c r="U127" s="10">
        <v>350089545.56</v>
      </c>
      <c r="V127" s="9">
        <v>100.03</v>
      </c>
      <c r="W127" s="9">
        <v>94.95</v>
      </c>
      <c r="X127" s="9">
        <v>92060.800000000003</v>
      </c>
      <c r="Y127" s="9">
        <v>2515.2399999999998</v>
      </c>
      <c r="Z127" s="10">
        <v>332325519.5</v>
      </c>
      <c r="AA127" s="9">
        <v>9.56</v>
      </c>
      <c r="AB127" s="9" t="s">
        <v>569</v>
      </c>
    </row>
    <row r="128" spans="1:28" outlineLevel="1" collapsed="1" x14ac:dyDescent="0.2">
      <c r="A128" s="21"/>
      <c r="E128" s="8"/>
      <c r="I128" s="98" t="s">
        <v>878</v>
      </c>
      <c r="K128" s="10">
        <f t="shared" ref="K128:P128" si="25">SUBTOTAL(9,K127:K127)</f>
        <v>350000000</v>
      </c>
      <c r="L128" s="10">
        <f t="shared" si="25"/>
        <v>350092060.80000001</v>
      </c>
      <c r="M128" s="10">
        <f t="shared" si="25"/>
        <v>0</v>
      </c>
      <c r="N128" s="10">
        <f t="shared" si="25"/>
        <v>0</v>
      </c>
      <c r="O128" s="10">
        <f t="shared" si="25"/>
        <v>0</v>
      </c>
      <c r="P128" s="10">
        <f t="shared" si="25"/>
        <v>0</v>
      </c>
      <c r="S128" s="10">
        <f>SUBTOTAL(9,S127:S127)</f>
        <v>350000000</v>
      </c>
      <c r="U128" s="10">
        <f>SUBTOTAL(9,U127:U127)</f>
        <v>350089545.56</v>
      </c>
    </row>
    <row r="129" spans="1:28" hidden="1" outlineLevel="2" x14ac:dyDescent="0.2">
      <c r="A129" s="21"/>
      <c r="B129" s="9" t="s">
        <v>49</v>
      </c>
      <c r="C129" s="9">
        <v>8.65</v>
      </c>
      <c r="D129" s="9" t="s">
        <v>586</v>
      </c>
      <c r="E129" s="8">
        <v>43975</v>
      </c>
      <c r="F129" s="9" t="s">
        <v>787</v>
      </c>
      <c r="G129" s="9" t="s">
        <v>45</v>
      </c>
      <c r="H129" s="9" t="s">
        <v>46</v>
      </c>
      <c r="I129" s="9" t="s">
        <v>751</v>
      </c>
      <c r="J129" s="9">
        <v>8.65</v>
      </c>
      <c r="K129" s="10">
        <v>100000000</v>
      </c>
      <c r="L129" s="10">
        <v>99814600</v>
      </c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100000000</v>
      </c>
      <c r="T129" s="10">
        <v>99814600</v>
      </c>
      <c r="U129" s="10">
        <v>99814600</v>
      </c>
      <c r="V129" s="9">
        <v>99.81</v>
      </c>
      <c r="W129" s="9">
        <v>94.61</v>
      </c>
      <c r="X129" s="9">
        <v>0</v>
      </c>
      <c r="Y129" s="9">
        <v>0</v>
      </c>
      <c r="Z129" s="10">
        <v>94611661.280000001</v>
      </c>
      <c r="AA129" s="9">
        <v>9.56</v>
      </c>
      <c r="AB129" s="9" t="s">
        <v>569</v>
      </c>
    </row>
    <row r="130" spans="1:28" outlineLevel="1" collapsed="1" x14ac:dyDescent="0.2">
      <c r="A130" s="21"/>
      <c r="E130" s="8"/>
      <c r="I130" s="98" t="s">
        <v>873</v>
      </c>
      <c r="K130" s="10">
        <f t="shared" ref="K130:P130" si="26">SUBTOTAL(9,K129:K129)</f>
        <v>100000000</v>
      </c>
      <c r="L130" s="10">
        <f t="shared" si="26"/>
        <v>99814600</v>
      </c>
      <c r="M130" s="10">
        <f t="shared" si="26"/>
        <v>0</v>
      </c>
      <c r="N130" s="10">
        <f t="shared" si="26"/>
        <v>0</v>
      </c>
      <c r="O130" s="10">
        <f t="shared" si="26"/>
        <v>0</v>
      </c>
      <c r="P130" s="10">
        <f t="shared" si="26"/>
        <v>0</v>
      </c>
      <c r="S130" s="10">
        <f>SUBTOTAL(9,S129:S129)</f>
        <v>100000000</v>
      </c>
      <c r="U130" s="10">
        <f>SUBTOTAL(9,U129:U129)</f>
        <v>99814600</v>
      </c>
    </row>
    <row r="131" spans="1:28" hidden="1" outlineLevel="2" x14ac:dyDescent="0.2">
      <c r="A131" s="21"/>
      <c r="B131" s="9" t="s">
        <v>49</v>
      </c>
      <c r="C131" s="9">
        <v>8.5500000000000007</v>
      </c>
      <c r="D131" s="9" t="s">
        <v>529</v>
      </c>
      <c r="E131" s="8">
        <v>43864</v>
      </c>
      <c r="F131" s="9" t="s">
        <v>788</v>
      </c>
      <c r="G131" s="9" t="s">
        <v>45</v>
      </c>
      <c r="H131" s="9" t="s">
        <v>46</v>
      </c>
      <c r="I131" s="9" t="s">
        <v>181</v>
      </c>
      <c r="J131" s="9">
        <v>8.5500000000000007</v>
      </c>
      <c r="K131" s="10">
        <v>100000000</v>
      </c>
      <c r="L131" s="10">
        <v>100000000</v>
      </c>
      <c r="M131" s="10">
        <v>0</v>
      </c>
      <c r="N131" s="10"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100000000</v>
      </c>
      <c r="T131" s="10">
        <v>100000000</v>
      </c>
      <c r="U131" s="10">
        <v>100000000</v>
      </c>
      <c r="V131" s="9">
        <v>100</v>
      </c>
      <c r="W131" s="9">
        <v>96.25</v>
      </c>
      <c r="X131" s="9">
        <v>0</v>
      </c>
      <c r="Y131" s="9">
        <v>0</v>
      </c>
      <c r="Z131" s="10">
        <v>96248884.689999998</v>
      </c>
      <c r="AA131" s="9">
        <v>9.39</v>
      </c>
      <c r="AB131" s="9" t="s">
        <v>569</v>
      </c>
    </row>
    <row r="132" spans="1:28" hidden="1" outlineLevel="2" x14ac:dyDescent="0.2">
      <c r="A132" s="21"/>
      <c r="B132" s="9" t="s">
        <v>49</v>
      </c>
      <c r="C132" s="9">
        <v>8.5</v>
      </c>
      <c r="D132" s="9" t="s">
        <v>606</v>
      </c>
      <c r="E132" s="8">
        <v>44004</v>
      </c>
      <c r="F132" s="9" t="s">
        <v>789</v>
      </c>
      <c r="G132" s="9" t="s">
        <v>45</v>
      </c>
      <c r="H132" s="9" t="s">
        <v>46</v>
      </c>
      <c r="I132" s="9" t="s">
        <v>181</v>
      </c>
      <c r="J132" s="9">
        <v>8.5</v>
      </c>
      <c r="K132" s="10">
        <v>200000000</v>
      </c>
      <c r="L132" s="10">
        <v>200000000</v>
      </c>
      <c r="M132" s="10">
        <v>0</v>
      </c>
      <c r="N132" s="10">
        <v>0</v>
      </c>
      <c r="O132" s="10">
        <v>0</v>
      </c>
      <c r="P132" s="10">
        <v>0</v>
      </c>
      <c r="Q132" s="10">
        <v>0</v>
      </c>
      <c r="R132" s="10">
        <v>0</v>
      </c>
      <c r="S132" s="10">
        <v>200000000</v>
      </c>
      <c r="T132" s="10">
        <v>200000000</v>
      </c>
      <c r="U132" s="10">
        <v>200000000</v>
      </c>
      <c r="V132" s="9">
        <v>100</v>
      </c>
      <c r="W132" s="9">
        <v>95.85</v>
      </c>
      <c r="X132" s="9">
        <v>0</v>
      </c>
      <c r="Y132" s="9">
        <v>0</v>
      </c>
      <c r="Z132" s="10">
        <v>191694719.25999999</v>
      </c>
      <c r="AA132" s="9">
        <v>9.39</v>
      </c>
      <c r="AB132" s="9" t="s">
        <v>569</v>
      </c>
    </row>
    <row r="133" spans="1:28" outlineLevel="1" collapsed="1" x14ac:dyDescent="0.2">
      <c r="A133" s="21"/>
      <c r="E133" s="8"/>
      <c r="I133" s="98" t="s">
        <v>874</v>
      </c>
      <c r="K133" s="10">
        <f t="shared" ref="K133:P133" si="27">SUBTOTAL(9,K131:K132)</f>
        <v>300000000</v>
      </c>
      <c r="L133" s="10">
        <f t="shared" si="27"/>
        <v>300000000</v>
      </c>
      <c r="M133" s="10">
        <f t="shared" si="27"/>
        <v>0</v>
      </c>
      <c r="N133" s="10">
        <f t="shared" si="27"/>
        <v>0</v>
      </c>
      <c r="O133" s="10">
        <f t="shared" si="27"/>
        <v>0</v>
      </c>
      <c r="P133" s="10">
        <f t="shared" si="27"/>
        <v>0</v>
      </c>
      <c r="S133" s="10">
        <f>SUBTOTAL(9,S131:S132)</f>
        <v>300000000</v>
      </c>
      <c r="U133" s="10">
        <f>SUBTOTAL(9,U131:U132)</f>
        <v>300000000</v>
      </c>
    </row>
    <row r="134" spans="1:28" hidden="1" outlineLevel="2" x14ac:dyDescent="0.2">
      <c r="A134" s="21"/>
      <c r="B134" s="9" t="s">
        <v>49</v>
      </c>
      <c r="C134" s="9">
        <v>8.15</v>
      </c>
      <c r="D134" s="9" t="s">
        <v>598</v>
      </c>
      <c r="E134" s="8">
        <v>42134</v>
      </c>
      <c r="F134" s="9" t="s">
        <v>790</v>
      </c>
      <c r="G134" s="9" t="s">
        <v>45</v>
      </c>
      <c r="H134" s="9" t="s">
        <v>46</v>
      </c>
      <c r="I134" s="9" t="s">
        <v>751</v>
      </c>
      <c r="J134" s="9">
        <v>8.15</v>
      </c>
      <c r="K134" s="10">
        <v>250000000</v>
      </c>
      <c r="L134" s="10">
        <v>250000000</v>
      </c>
      <c r="M134" s="10">
        <v>0</v>
      </c>
      <c r="N134" s="10">
        <v>0</v>
      </c>
      <c r="O134" s="10">
        <v>0</v>
      </c>
      <c r="P134" s="10">
        <v>0</v>
      </c>
      <c r="Q134" s="10">
        <v>0</v>
      </c>
      <c r="R134" s="10">
        <v>0</v>
      </c>
      <c r="S134" s="10">
        <v>250000000</v>
      </c>
      <c r="T134" s="10">
        <v>250000000</v>
      </c>
      <c r="U134" s="10">
        <v>250000000</v>
      </c>
      <c r="V134" s="9">
        <v>100</v>
      </c>
      <c r="W134" s="9">
        <v>95.37</v>
      </c>
      <c r="X134" s="9">
        <v>0</v>
      </c>
      <c r="Y134" s="9">
        <v>0</v>
      </c>
      <c r="Z134" s="10">
        <v>238434356.81</v>
      </c>
      <c r="AA134" s="9">
        <v>9.6199999999999992</v>
      </c>
      <c r="AB134" s="9" t="s">
        <v>569</v>
      </c>
    </row>
    <row r="135" spans="1:28" outlineLevel="1" collapsed="1" x14ac:dyDescent="0.2">
      <c r="A135" s="21"/>
      <c r="E135" s="8"/>
      <c r="I135" s="98" t="s">
        <v>873</v>
      </c>
      <c r="K135" s="10">
        <f t="shared" ref="K135:P135" si="28">SUBTOTAL(9,K134:K134)</f>
        <v>250000000</v>
      </c>
      <c r="L135" s="10">
        <f t="shared" si="28"/>
        <v>250000000</v>
      </c>
      <c r="M135" s="10">
        <f t="shared" si="28"/>
        <v>0</v>
      </c>
      <c r="N135" s="10">
        <f t="shared" si="28"/>
        <v>0</v>
      </c>
      <c r="O135" s="10">
        <f t="shared" si="28"/>
        <v>0</v>
      </c>
      <c r="P135" s="10">
        <f t="shared" si="28"/>
        <v>0</v>
      </c>
      <c r="S135" s="10">
        <f>SUBTOTAL(9,S134:S134)</f>
        <v>250000000</v>
      </c>
      <c r="U135" s="10">
        <f>SUBTOTAL(9,U134:U134)</f>
        <v>250000000</v>
      </c>
    </row>
    <row r="136" spans="1:28" hidden="1" outlineLevel="2" x14ac:dyDescent="0.2">
      <c r="A136" s="21"/>
      <c r="B136" s="9" t="s">
        <v>49</v>
      </c>
      <c r="C136" s="9">
        <v>1314</v>
      </c>
      <c r="D136" s="9" t="s">
        <v>118</v>
      </c>
      <c r="E136" s="8">
        <v>41792</v>
      </c>
      <c r="F136" s="9" t="s">
        <v>791</v>
      </c>
      <c r="G136" s="9" t="s">
        <v>45</v>
      </c>
      <c r="H136" s="9" t="s">
        <v>46</v>
      </c>
      <c r="I136" s="9" t="s">
        <v>106</v>
      </c>
      <c r="J136" s="9">
        <v>7.7</v>
      </c>
      <c r="K136" s="10">
        <v>200000000</v>
      </c>
      <c r="L136" s="10">
        <v>200000000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200000000</v>
      </c>
      <c r="T136" s="10">
        <v>200000000</v>
      </c>
      <c r="U136" s="10">
        <v>200000000</v>
      </c>
      <c r="V136" s="9">
        <v>100</v>
      </c>
      <c r="W136" s="9">
        <v>95.28</v>
      </c>
      <c r="X136" s="9">
        <v>0</v>
      </c>
      <c r="Y136" s="9">
        <v>0</v>
      </c>
      <c r="Z136" s="10">
        <v>190550241.78</v>
      </c>
      <c r="AA136" s="9">
        <v>9.61</v>
      </c>
      <c r="AB136" s="9" t="s">
        <v>569</v>
      </c>
    </row>
    <row r="137" spans="1:28" hidden="1" outlineLevel="2" x14ac:dyDescent="0.2">
      <c r="A137" s="21"/>
      <c r="B137" s="9" t="s">
        <v>49</v>
      </c>
      <c r="C137" s="9">
        <v>1314</v>
      </c>
      <c r="D137" s="9" t="s">
        <v>119</v>
      </c>
      <c r="E137" s="8">
        <v>43480</v>
      </c>
      <c r="F137" s="9" t="s">
        <v>792</v>
      </c>
      <c r="G137" s="9" t="s">
        <v>45</v>
      </c>
      <c r="H137" s="9" t="s">
        <v>46</v>
      </c>
      <c r="I137" s="9" t="s">
        <v>106</v>
      </c>
      <c r="J137" s="9">
        <v>8.65</v>
      </c>
      <c r="K137" s="10">
        <v>300000000</v>
      </c>
      <c r="L137" s="10">
        <v>303781067.38999999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300000000</v>
      </c>
      <c r="T137" s="10">
        <v>303781067.38999999</v>
      </c>
      <c r="U137" s="10">
        <v>303660168.88999999</v>
      </c>
      <c r="V137" s="9">
        <v>101.22</v>
      </c>
      <c r="W137" s="9">
        <v>95.01</v>
      </c>
      <c r="X137" s="9">
        <v>3781067.39</v>
      </c>
      <c r="Y137" s="9">
        <v>120898.5</v>
      </c>
      <c r="Z137" s="10">
        <v>285017147.64999998</v>
      </c>
      <c r="AA137" s="9">
        <v>9.58</v>
      </c>
      <c r="AB137" s="9" t="s">
        <v>569</v>
      </c>
    </row>
    <row r="138" spans="1:28" hidden="1" outlineLevel="2" x14ac:dyDescent="0.2">
      <c r="A138" s="21"/>
      <c r="B138" s="9" t="s">
        <v>49</v>
      </c>
      <c r="C138" s="9">
        <v>1314</v>
      </c>
      <c r="D138" s="9" t="s">
        <v>107</v>
      </c>
      <c r="E138" s="8">
        <v>41604</v>
      </c>
      <c r="G138" s="9" t="s">
        <v>45</v>
      </c>
      <c r="H138" s="9" t="s">
        <v>46</v>
      </c>
      <c r="I138" s="9" t="s">
        <v>106</v>
      </c>
      <c r="J138" s="9">
        <v>11.5</v>
      </c>
      <c r="K138" s="10">
        <v>100000000</v>
      </c>
      <c r="L138" s="10">
        <v>100000000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100000000</v>
      </c>
      <c r="T138" s="10">
        <v>100000000</v>
      </c>
      <c r="U138" s="10">
        <v>100000000</v>
      </c>
      <c r="V138" s="9">
        <v>100</v>
      </c>
      <c r="W138" s="9">
        <v>103.75</v>
      </c>
      <c r="X138" s="9">
        <v>0</v>
      </c>
      <c r="Y138" s="9">
        <v>0</v>
      </c>
      <c r="Z138" s="10">
        <v>103746432.28</v>
      </c>
      <c r="AA138" s="9">
        <v>9.61</v>
      </c>
      <c r="AB138" s="9" t="s">
        <v>569</v>
      </c>
    </row>
    <row r="139" spans="1:28" outlineLevel="1" collapsed="1" x14ac:dyDescent="0.2">
      <c r="A139" s="21"/>
      <c r="E139" s="8"/>
      <c r="I139" s="98" t="s">
        <v>877</v>
      </c>
      <c r="K139" s="10">
        <f t="shared" ref="K139:P139" si="29">SUBTOTAL(9,K136:K138)</f>
        <v>600000000</v>
      </c>
      <c r="L139" s="10">
        <f t="shared" si="29"/>
        <v>603781067.38999999</v>
      </c>
      <c r="M139" s="10">
        <f t="shared" si="29"/>
        <v>0</v>
      </c>
      <c r="N139" s="10">
        <f t="shared" si="29"/>
        <v>0</v>
      </c>
      <c r="O139" s="10">
        <f t="shared" si="29"/>
        <v>0</v>
      </c>
      <c r="P139" s="10">
        <f t="shared" si="29"/>
        <v>0</v>
      </c>
      <c r="S139" s="10">
        <f>SUBTOTAL(9,S136:S138)</f>
        <v>600000000</v>
      </c>
      <c r="U139" s="10">
        <f>SUBTOTAL(9,U136:U138)</f>
        <v>603660168.88999999</v>
      </c>
    </row>
    <row r="140" spans="1:28" hidden="1" outlineLevel="2" x14ac:dyDescent="0.2">
      <c r="A140" s="21"/>
      <c r="B140" s="9" t="s">
        <v>49</v>
      </c>
      <c r="C140" s="9" t="s">
        <v>609</v>
      </c>
      <c r="D140" s="9" t="s">
        <v>610</v>
      </c>
      <c r="E140" s="8">
        <v>44211</v>
      </c>
      <c r="G140" s="9" t="s">
        <v>45</v>
      </c>
      <c r="H140" s="9" t="s">
        <v>46</v>
      </c>
      <c r="I140" s="9" t="s">
        <v>99</v>
      </c>
      <c r="J140" s="9">
        <v>8.99</v>
      </c>
      <c r="K140" s="10">
        <v>200000000</v>
      </c>
      <c r="L140" s="10">
        <v>200000000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200000000</v>
      </c>
      <c r="T140" s="10">
        <v>200000000</v>
      </c>
      <c r="U140" s="10">
        <v>200000000</v>
      </c>
      <c r="V140" s="9">
        <v>100</v>
      </c>
      <c r="W140" s="9">
        <v>96.19</v>
      </c>
      <c r="X140" s="9">
        <v>0</v>
      </c>
      <c r="Y140" s="9">
        <v>0</v>
      </c>
      <c r="Z140" s="10">
        <v>192381204.12</v>
      </c>
      <c r="AA140" s="9">
        <v>9.59</v>
      </c>
      <c r="AB140" s="9" t="s">
        <v>569</v>
      </c>
    </row>
    <row r="141" spans="1:28" outlineLevel="1" collapsed="1" x14ac:dyDescent="0.2">
      <c r="A141" s="21"/>
      <c r="E141" s="8"/>
      <c r="I141" s="98" t="s">
        <v>878</v>
      </c>
      <c r="K141" s="10">
        <f t="shared" ref="K141:P141" si="30">SUBTOTAL(9,K140:K140)</f>
        <v>200000000</v>
      </c>
      <c r="L141" s="10">
        <f t="shared" si="30"/>
        <v>200000000</v>
      </c>
      <c r="M141" s="10">
        <f t="shared" si="30"/>
        <v>0</v>
      </c>
      <c r="N141" s="10">
        <f t="shared" si="30"/>
        <v>0</v>
      </c>
      <c r="O141" s="10">
        <f t="shared" si="30"/>
        <v>0</v>
      </c>
      <c r="P141" s="10">
        <f t="shared" si="30"/>
        <v>0</v>
      </c>
      <c r="S141" s="10">
        <f>SUBTOTAL(9,S140:S140)</f>
        <v>200000000</v>
      </c>
      <c r="U141" s="10">
        <f>SUBTOTAL(9,U140:U140)</f>
        <v>200000000</v>
      </c>
    </row>
    <row r="142" spans="1:28" hidden="1" outlineLevel="2" x14ac:dyDescent="0.2">
      <c r="A142" s="21"/>
      <c r="B142" s="9" t="s">
        <v>49</v>
      </c>
      <c r="C142" s="9">
        <v>8.9499999999999993</v>
      </c>
      <c r="D142" s="9" t="s">
        <v>611</v>
      </c>
      <c r="E142" s="8">
        <v>45875</v>
      </c>
      <c r="F142" s="9" t="s">
        <v>793</v>
      </c>
      <c r="G142" s="9" t="s">
        <v>45</v>
      </c>
      <c r="H142" s="9" t="s">
        <v>46</v>
      </c>
      <c r="I142" s="9" t="s">
        <v>751</v>
      </c>
      <c r="J142" s="9">
        <v>8.9499999999999993</v>
      </c>
      <c r="K142" s="10">
        <v>135000000</v>
      </c>
      <c r="L142" s="10">
        <v>135000000</v>
      </c>
      <c r="M142" s="10">
        <v>0</v>
      </c>
      <c r="N142" s="10">
        <v>0</v>
      </c>
      <c r="O142" s="10">
        <v>0</v>
      </c>
      <c r="P142" s="10">
        <v>0</v>
      </c>
      <c r="Q142" s="10">
        <v>0</v>
      </c>
      <c r="R142" s="10">
        <v>0</v>
      </c>
      <c r="S142" s="10">
        <v>135000000</v>
      </c>
      <c r="T142" s="10">
        <v>135000000</v>
      </c>
      <c r="U142" s="10">
        <v>135000000</v>
      </c>
      <c r="V142" s="9">
        <v>100</v>
      </c>
      <c r="W142" s="9">
        <v>92.82</v>
      </c>
      <c r="X142" s="9">
        <v>0</v>
      </c>
      <c r="Y142" s="9">
        <v>0</v>
      </c>
      <c r="Z142" s="10">
        <v>125301976.5</v>
      </c>
      <c r="AA142" s="9">
        <v>9.9</v>
      </c>
      <c r="AB142" s="9" t="s">
        <v>569</v>
      </c>
    </row>
    <row r="143" spans="1:28" hidden="1" outlineLevel="2" x14ac:dyDescent="0.2">
      <c r="A143" s="21"/>
      <c r="B143" s="9" t="s">
        <v>49</v>
      </c>
      <c r="C143" s="9">
        <v>8.9</v>
      </c>
      <c r="D143" s="9" t="s">
        <v>612</v>
      </c>
      <c r="E143" s="8">
        <v>45775</v>
      </c>
      <c r="F143" s="9" t="s">
        <v>794</v>
      </c>
      <c r="G143" s="9" t="s">
        <v>45</v>
      </c>
      <c r="H143" s="9" t="s">
        <v>46</v>
      </c>
      <c r="I143" s="9" t="s">
        <v>751</v>
      </c>
      <c r="J143" s="9">
        <v>8.9</v>
      </c>
      <c r="K143" s="10">
        <v>150000000</v>
      </c>
      <c r="L143" s="10">
        <v>150380499.02000001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10">
        <v>0</v>
      </c>
      <c r="S143" s="10">
        <v>150000000</v>
      </c>
      <c r="T143" s="10">
        <v>150380499.02000001</v>
      </c>
      <c r="U143" s="10">
        <v>150373764.11000001</v>
      </c>
      <c r="V143" s="9">
        <v>100.25</v>
      </c>
      <c r="W143" s="9">
        <v>92.57</v>
      </c>
      <c r="X143" s="9">
        <v>380499.02</v>
      </c>
      <c r="Y143" s="9">
        <v>6734.91</v>
      </c>
      <c r="Z143" s="10">
        <v>138859300.25</v>
      </c>
      <c r="AA143" s="9">
        <v>9.89</v>
      </c>
      <c r="AB143" s="9" t="s">
        <v>569</v>
      </c>
    </row>
    <row r="144" spans="1:28" hidden="1" outlineLevel="2" x14ac:dyDescent="0.2">
      <c r="A144" s="21"/>
      <c r="B144" s="9" t="s">
        <v>49</v>
      </c>
      <c r="C144" s="9">
        <v>8.9</v>
      </c>
      <c r="D144" s="9" t="s">
        <v>586</v>
      </c>
      <c r="E144" s="8">
        <v>45980</v>
      </c>
      <c r="F144" s="9" t="s">
        <v>795</v>
      </c>
      <c r="G144" s="9" t="s">
        <v>45</v>
      </c>
      <c r="H144" s="9" t="s">
        <v>46</v>
      </c>
      <c r="I144" s="9" t="s">
        <v>751</v>
      </c>
      <c r="J144" s="9">
        <v>8.9</v>
      </c>
      <c r="K144" s="10">
        <v>200000000</v>
      </c>
      <c r="L144" s="10">
        <v>200000000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10">
        <v>0</v>
      </c>
      <c r="S144" s="10">
        <v>200000000</v>
      </c>
      <c r="T144" s="10">
        <v>200000000</v>
      </c>
      <c r="U144" s="10">
        <v>200000000</v>
      </c>
      <c r="V144" s="9">
        <v>100</v>
      </c>
      <c r="W144" s="9">
        <v>92.25</v>
      </c>
      <c r="X144" s="9">
        <v>0</v>
      </c>
      <c r="Y144" s="9">
        <v>0</v>
      </c>
      <c r="Z144" s="10">
        <v>184504765.59</v>
      </c>
      <c r="AA144" s="9">
        <v>9.91</v>
      </c>
      <c r="AB144" s="9" t="s">
        <v>569</v>
      </c>
    </row>
    <row r="145" spans="1:28" hidden="1" outlineLevel="2" x14ac:dyDescent="0.2">
      <c r="A145" s="21"/>
      <c r="B145" s="9" t="s">
        <v>49</v>
      </c>
      <c r="C145" s="9">
        <v>8.89</v>
      </c>
      <c r="D145" s="9" t="s">
        <v>586</v>
      </c>
      <c r="E145" s="8">
        <v>44167</v>
      </c>
      <c r="F145" s="9" t="s">
        <v>796</v>
      </c>
      <c r="G145" s="9" t="s">
        <v>45</v>
      </c>
      <c r="H145" s="9" t="s">
        <v>46</v>
      </c>
      <c r="I145" s="9" t="s">
        <v>751</v>
      </c>
      <c r="J145" s="9">
        <v>8.89</v>
      </c>
      <c r="K145" s="10">
        <v>360000000</v>
      </c>
      <c r="L145" s="10">
        <v>360000000</v>
      </c>
      <c r="M145" s="10">
        <v>0</v>
      </c>
      <c r="N145" s="10">
        <v>0</v>
      </c>
      <c r="O145" s="10">
        <v>0</v>
      </c>
      <c r="P145" s="10">
        <v>0</v>
      </c>
      <c r="Q145" s="10">
        <v>0</v>
      </c>
      <c r="R145" s="10">
        <v>0</v>
      </c>
      <c r="S145" s="10">
        <v>360000000</v>
      </c>
      <c r="T145" s="10">
        <v>360000000</v>
      </c>
      <c r="U145" s="10">
        <v>360000000</v>
      </c>
      <c r="V145" s="9">
        <v>100</v>
      </c>
      <c r="W145" s="9">
        <v>95.68</v>
      </c>
      <c r="X145" s="9">
        <v>0</v>
      </c>
      <c r="Y145" s="9">
        <v>0</v>
      </c>
      <c r="Z145" s="10">
        <v>344442433.13999999</v>
      </c>
      <c r="AA145" s="9">
        <v>9.58</v>
      </c>
      <c r="AB145" s="9" t="s">
        <v>569</v>
      </c>
    </row>
    <row r="146" spans="1:28" outlineLevel="1" collapsed="1" x14ac:dyDescent="0.2">
      <c r="A146" s="21"/>
      <c r="E146" s="8"/>
      <c r="I146" s="98" t="s">
        <v>873</v>
      </c>
      <c r="K146" s="10">
        <f t="shared" ref="K146:P146" si="31">SUBTOTAL(9,K142:K145)</f>
        <v>845000000</v>
      </c>
      <c r="L146" s="10">
        <f t="shared" si="31"/>
        <v>845380499.01999998</v>
      </c>
      <c r="M146" s="10">
        <f t="shared" si="31"/>
        <v>0</v>
      </c>
      <c r="N146" s="10">
        <f t="shared" si="31"/>
        <v>0</v>
      </c>
      <c r="O146" s="10">
        <f t="shared" si="31"/>
        <v>0</v>
      </c>
      <c r="P146" s="10">
        <f t="shared" si="31"/>
        <v>0</v>
      </c>
      <c r="S146" s="10">
        <f>SUBTOTAL(9,S142:S145)</f>
        <v>845000000</v>
      </c>
      <c r="U146" s="10">
        <f>SUBTOTAL(9,U142:U145)</f>
        <v>845373764.11000001</v>
      </c>
    </row>
    <row r="147" spans="1:28" hidden="1" outlineLevel="2" x14ac:dyDescent="0.2">
      <c r="A147" s="21"/>
      <c r="B147" s="9" t="s">
        <v>49</v>
      </c>
      <c r="C147" s="9">
        <v>8.8000000000000007</v>
      </c>
      <c r="D147" s="9" t="s">
        <v>527</v>
      </c>
      <c r="E147" s="8">
        <v>43786</v>
      </c>
      <c r="F147" s="9" t="s">
        <v>797</v>
      </c>
      <c r="G147" s="9" t="s">
        <v>45</v>
      </c>
      <c r="H147" s="9" t="s">
        <v>46</v>
      </c>
      <c r="I147" s="9" t="s">
        <v>106</v>
      </c>
      <c r="J147" s="9">
        <v>8.8000000000000007</v>
      </c>
      <c r="K147" s="10">
        <v>150000000</v>
      </c>
      <c r="L147" s="10">
        <v>150000000</v>
      </c>
      <c r="M147" s="10">
        <v>0</v>
      </c>
      <c r="N147" s="10">
        <v>0</v>
      </c>
      <c r="O147" s="10">
        <v>0</v>
      </c>
      <c r="P147" s="10">
        <v>0</v>
      </c>
      <c r="Q147" s="10">
        <v>0</v>
      </c>
      <c r="R147" s="10">
        <v>0</v>
      </c>
      <c r="S147" s="10">
        <v>150000000</v>
      </c>
      <c r="T147" s="10">
        <v>150000000</v>
      </c>
      <c r="U147" s="10">
        <v>150000000</v>
      </c>
      <c r="V147" s="9">
        <v>100</v>
      </c>
      <c r="W147" s="9">
        <v>95.58</v>
      </c>
      <c r="X147" s="9">
        <v>0</v>
      </c>
      <c r="Y147" s="9">
        <v>0</v>
      </c>
      <c r="Z147" s="10">
        <v>143369751.81999999</v>
      </c>
      <c r="AA147" s="9">
        <v>9.57</v>
      </c>
      <c r="AB147" s="9" t="s">
        <v>569</v>
      </c>
    </row>
    <row r="148" spans="1:28" hidden="1" outlineLevel="2" x14ac:dyDescent="0.2">
      <c r="A148" s="21"/>
      <c r="B148" s="9" t="s">
        <v>49</v>
      </c>
      <c r="C148" s="9">
        <v>8.8000000000000007</v>
      </c>
      <c r="D148" s="9" t="s">
        <v>608</v>
      </c>
      <c r="E148" s="8">
        <v>44164</v>
      </c>
      <c r="F148" s="9" t="s">
        <v>798</v>
      </c>
      <c r="G148" s="9" t="s">
        <v>45</v>
      </c>
      <c r="H148" s="9" t="s">
        <v>46</v>
      </c>
      <c r="I148" s="9" t="s">
        <v>106</v>
      </c>
      <c r="J148" s="9">
        <v>8.8000000000000007</v>
      </c>
      <c r="K148" s="10">
        <v>260000000</v>
      </c>
      <c r="L148" s="10">
        <v>260000000</v>
      </c>
      <c r="M148" s="10">
        <v>0</v>
      </c>
      <c r="N148" s="10">
        <v>0</v>
      </c>
      <c r="O148" s="10">
        <v>0</v>
      </c>
      <c r="P148" s="10">
        <v>0</v>
      </c>
      <c r="Q148" s="10">
        <v>0</v>
      </c>
      <c r="R148" s="10">
        <v>0</v>
      </c>
      <c r="S148" s="10">
        <v>260000000</v>
      </c>
      <c r="T148" s="10">
        <v>260000000</v>
      </c>
      <c r="U148" s="10">
        <v>260000000</v>
      </c>
      <c r="V148" s="9">
        <v>100</v>
      </c>
      <c r="W148" s="9">
        <v>95.14</v>
      </c>
      <c r="X148" s="9">
        <v>0</v>
      </c>
      <c r="Y148" s="9">
        <v>0</v>
      </c>
      <c r="Z148" s="10">
        <v>247370127.12</v>
      </c>
      <c r="AA148" s="9">
        <v>9.58</v>
      </c>
      <c r="AB148" s="9" t="s">
        <v>569</v>
      </c>
    </row>
    <row r="149" spans="1:28" outlineLevel="1" collapsed="1" x14ac:dyDescent="0.2">
      <c r="A149" s="21"/>
      <c r="E149" s="8"/>
      <c r="I149" s="98" t="s">
        <v>877</v>
      </c>
      <c r="K149" s="10">
        <f t="shared" ref="K149:P149" si="32">SUBTOTAL(9,K147:K148)</f>
        <v>410000000</v>
      </c>
      <c r="L149" s="10">
        <f t="shared" si="32"/>
        <v>410000000</v>
      </c>
      <c r="M149" s="10">
        <f t="shared" si="32"/>
        <v>0</v>
      </c>
      <c r="N149" s="10">
        <f t="shared" si="32"/>
        <v>0</v>
      </c>
      <c r="O149" s="10">
        <f t="shared" si="32"/>
        <v>0</v>
      </c>
      <c r="P149" s="10">
        <f t="shared" si="32"/>
        <v>0</v>
      </c>
      <c r="S149" s="10">
        <f>SUBTOTAL(9,S147:S148)</f>
        <v>410000000</v>
      </c>
      <c r="U149" s="10">
        <f>SUBTOTAL(9,U147:U148)</f>
        <v>410000000</v>
      </c>
    </row>
    <row r="150" spans="1:28" hidden="1" outlineLevel="2" x14ac:dyDescent="0.2">
      <c r="A150" s="21"/>
      <c r="B150" s="9" t="s">
        <v>49</v>
      </c>
      <c r="C150" s="9">
        <v>8.7799999999999994</v>
      </c>
      <c r="D150" s="9" t="s">
        <v>607</v>
      </c>
      <c r="E150" s="8">
        <v>44150</v>
      </c>
      <c r="F150" s="9" t="s">
        <v>799</v>
      </c>
      <c r="G150" s="9" t="s">
        <v>45</v>
      </c>
      <c r="H150" s="9" t="s">
        <v>46</v>
      </c>
      <c r="I150" s="9" t="s">
        <v>99</v>
      </c>
      <c r="J150" s="9">
        <v>8.7799999999999994</v>
      </c>
      <c r="K150" s="10">
        <v>200000000</v>
      </c>
      <c r="L150" s="10">
        <v>200000000</v>
      </c>
      <c r="M150" s="10">
        <v>0</v>
      </c>
      <c r="N150" s="10">
        <v>0</v>
      </c>
      <c r="O150" s="10">
        <v>0</v>
      </c>
      <c r="P150" s="10">
        <v>0</v>
      </c>
      <c r="Q150" s="10">
        <v>0</v>
      </c>
      <c r="R150" s="10">
        <v>0</v>
      </c>
      <c r="S150" s="10">
        <v>200000000</v>
      </c>
      <c r="T150" s="10">
        <v>200000000</v>
      </c>
      <c r="U150" s="10">
        <v>200000000</v>
      </c>
      <c r="V150" s="9">
        <v>100</v>
      </c>
      <c r="W150" s="9">
        <v>95.05</v>
      </c>
      <c r="X150" s="9">
        <v>0</v>
      </c>
      <c r="Y150" s="9">
        <v>0</v>
      </c>
      <c r="Z150" s="10">
        <v>190097097.47999999</v>
      </c>
      <c r="AA150" s="9">
        <v>9.58</v>
      </c>
      <c r="AB150" s="9" t="s">
        <v>569</v>
      </c>
    </row>
    <row r="151" spans="1:28" outlineLevel="1" collapsed="1" x14ac:dyDescent="0.2">
      <c r="A151" s="21"/>
      <c r="E151" s="8"/>
      <c r="I151" s="98" t="s">
        <v>878</v>
      </c>
      <c r="K151" s="10">
        <f t="shared" ref="K151:P151" si="33">SUBTOTAL(9,K150:K150)</f>
        <v>200000000</v>
      </c>
      <c r="L151" s="10">
        <f t="shared" si="33"/>
        <v>200000000</v>
      </c>
      <c r="M151" s="10">
        <f t="shared" si="33"/>
        <v>0</v>
      </c>
      <c r="N151" s="10">
        <f t="shared" si="33"/>
        <v>0</v>
      </c>
      <c r="O151" s="10">
        <f t="shared" si="33"/>
        <v>0</v>
      </c>
      <c r="P151" s="10">
        <f t="shared" si="33"/>
        <v>0</v>
      </c>
      <c r="S151" s="10">
        <f>SUBTOTAL(9,S150:S150)</f>
        <v>200000000</v>
      </c>
      <c r="U151" s="10">
        <f>SUBTOTAL(9,U150:U150)</f>
        <v>200000000</v>
      </c>
    </row>
    <row r="152" spans="1:28" hidden="1" outlineLevel="2" x14ac:dyDescent="0.2">
      <c r="A152" s="21"/>
      <c r="B152" s="9" t="s">
        <v>49</v>
      </c>
      <c r="C152" s="9">
        <v>8.7200000000000006</v>
      </c>
      <c r="D152" s="9" t="s">
        <v>528</v>
      </c>
      <c r="E152" s="8">
        <v>43712</v>
      </c>
      <c r="G152" s="9" t="s">
        <v>45</v>
      </c>
      <c r="H152" s="9" t="s">
        <v>46</v>
      </c>
      <c r="I152" s="9" t="s">
        <v>106</v>
      </c>
      <c r="J152" s="9">
        <v>8.7200000000000006</v>
      </c>
      <c r="K152" s="10">
        <v>100000000</v>
      </c>
      <c r="L152" s="10">
        <v>100000000</v>
      </c>
      <c r="M152" s="10">
        <v>0</v>
      </c>
      <c r="N152" s="10">
        <v>0</v>
      </c>
      <c r="O152" s="10">
        <v>0</v>
      </c>
      <c r="P152" s="10">
        <v>0</v>
      </c>
      <c r="Q152" s="10">
        <v>0</v>
      </c>
      <c r="R152" s="10">
        <v>0</v>
      </c>
      <c r="S152" s="10">
        <v>100000000</v>
      </c>
      <c r="T152" s="10">
        <v>100000000</v>
      </c>
      <c r="U152" s="10">
        <v>100000000</v>
      </c>
      <c r="V152" s="9">
        <v>100</v>
      </c>
      <c r="W152" s="9">
        <v>95.23</v>
      </c>
      <c r="X152" s="9">
        <v>0</v>
      </c>
      <c r="Y152" s="9">
        <v>0</v>
      </c>
      <c r="Z152" s="10">
        <v>95233612.739999995</v>
      </c>
      <c r="AA152" s="9">
        <v>9.57</v>
      </c>
      <c r="AB152" s="9" t="s">
        <v>569</v>
      </c>
    </row>
    <row r="153" spans="1:28" outlineLevel="1" collapsed="1" x14ac:dyDescent="0.2">
      <c r="A153" s="21"/>
      <c r="E153" s="8"/>
      <c r="I153" s="98" t="s">
        <v>877</v>
      </c>
      <c r="K153" s="10">
        <f t="shared" ref="K153:P153" si="34">SUBTOTAL(9,K152:K152)</f>
        <v>100000000</v>
      </c>
      <c r="L153" s="10">
        <f t="shared" si="34"/>
        <v>100000000</v>
      </c>
      <c r="M153" s="10">
        <f t="shared" si="34"/>
        <v>0</v>
      </c>
      <c r="N153" s="10">
        <f t="shared" si="34"/>
        <v>0</v>
      </c>
      <c r="O153" s="10">
        <f t="shared" si="34"/>
        <v>0</v>
      </c>
      <c r="P153" s="10">
        <f t="shared" si="34"/>
        <v>0</v>
      </c>
      <c r="S153" s="10">
        <f>SUBTOTAL(9,S152:S152)</f>
        <v>100000000</v>
      </c>
      <c r="U153" s="10">
        <f>SUBTOTAL(9,U152:U152)</f>
        <v>100000000</v>
      </c>
    </row>
    <row r="154" spans="1:28" hidden="1" outlineLevel="2" x14ac:dyDescent="0.2">
      <c r="A154" s="21"/>
      <c r="B154" s="9" t="s">
        <v>49</v>
      </c>
      <c r="C154" s="9">
        <v>1314</v>
      </c>
      <c r="D154" s="9" t="s">
        <v>142</v>
      </c>
      <c r="E154" s="8">
        <v>41558</v>
      </c>
      <c r="G154" s="9" t="s">
        <v>45</v>
      </c>
      <c r="H154" s="9" t="s">
        <v>46</v>
      </c>
      <c r="I154" s="9" t="s">
        <v>97</v>
      </c>
      <c r="J154" s="9">
        <v>8.73</v>
      </c>
      <c r="K154" s="10">
        <v>150000000</v>
      </c>
      <c r="L154" s="10">
        <v>150404622.44</v>
      </c>
      <c r="M154" s="10">
        <v>0</v>
      </c>
      <c r="N154" s="10">
        <v>0</v>
      </c>
      <c r="O154" s="10">
        <v>0</v>
      </c>
      <c r="P154" s="10">
        <v>0</v>
      </c>
      <c r="Q154" s="10">
        <v>0</v>
      </c>
      <c r="R154" s="10">
        <v>0</v>
      </c>
      <c r="S154" s="10">
        <v>150000000</v>
      </c>
      <c r="T154" s="10">
        <v>150404622.44</v>
      </c>
      <c r="U154" s="10">
        <v>150364773.53999999</v>
      </c>
      <c r="V154" s="9">
        <v>100.24</v>
      </c>
      <c r="W154" s="9">
        <v>98.16</v>
      </c>
      <c r="X154" s="9">
        <v>404622.44</v>
      </c>
      <c r="Y154" s="9">
        <v>39848.9</v>
      </c>
      <c r="Z154" s="10">
        <v>147246145.86000001</v>
      </c>
      <c r="AA154" s="9">
        <v>9.61</v>
      </c>
      <c r="AB154" s="9" t="s">
        <v>569</v>
      </c>
    </row>
    <row r="155" spans="1:28" hidden="1" outlineLevel="2" x14ac:dyDescent="0.2">
      <c r="A155" s="21"/>
      <c r="B155" s="9" t="s">
        <v>49</v>
      </c>
      <c r="C155" s="9">
        <v>1314</v>
      </c>
      <c r="D155" s="9" t="s">
        <v>143</v>
      </c>
      <c r="E155" s="8">
        <v>41479</v>
      </c>
      <c r="F155" s="9" t="s">
        <v>800</v>
      </c>
      <c r="G155" s="9" t="s">
        <v>45</v>
      </c>
      <c r="H155" s="9" t="s">
        <v>46</v>
      </c>
      <c r="I155" s="9" t="s">
        <v>97</v>
      </c>
      <c r="J155" s="9">
        <v>9.25</v>
      </c>
      <c r="K155" s="10">
        <v>50000000</v>
      </c>
      <c r="L155" s="10">
        <v>50100775.859999999</v>
      </c>
      <c r="M155" s="10">
        <v>0</v>
      </c>
      <c r="N155" s="10">
        <v>0</v>
      </c>
      <c r="O155" s="10">
        <v>0</v>
      </c>
      <c r="P155" s="10">
        <v>0</v>
      </c>
      <c r="Q155" s="10">
        <v>0</v>
      </c>
      <c r="R155" s="10">
        <v>0</v>
      </c>
      <c r="S155" s="10">
        <v>50000000</v>
      </c>
      <c r="T155" s="10">
        <v>50100775.859999999</v>
      </c>
      <c r="U155" s="10">
        <v>50089923.200000003</v>
      </c>
      <c r="V155" s="9">
        <v>100.18</v>
      </c>
      <c r="W155" s="9">
        <v>99.3</v>
      </c>
      <c r="X155" s="9">
        <v>100775.86</v>
      </c>
      <c r="Y155" s="9">
        <v>10852.66</v>
      </c>
      <c r="Z155" s="10">
        <v>49650961.299999997</v>
      </c>
      <c r="AA155" s="9">
        <v>9.61</v>
      </c>
      <c r="AB155" s="9" t="s">
        <v>569</v>
      </c>
    </row>
    <row r="156" spans="1:28" hidden="1" outlineLevel="2" x14ac:dyDescent="0.2">
      <c r="A156" s="21"/>
      <c r="B156" s="9" t="s">
        <v>49</v>
      </c>
      <c r="C156" s="9">
        <v>1314</v>
      </c>
      <c r="D156" s="9" t="s">
        <v>144</v>
      </c>
      <c r="E156" s="8">
        <v>41114</v>
      </c>
      <c r="F156" s="9" t="s">
        <v>801</v>
      </c>
      <c r="G156" s="9" t="s">
        <v>45</v>
      </c>
      <c r="H156" s="9" t="s">
        <v>46</v>
      </c>
      <c r="I156" s="9" t="s">
        <v>97</v>
      </c>
      <c r="J156" s="9">
        <v>9.25</v>
      </c>
      <c r="K156" s="10">
        <v>50000000</v>
      </c>
      <c r="L156" s="10">
        <v>50084371.979999997</v>
      </c>
      <c r="M156" s="10">
        <v>0</v>
      </c>
      <c r="N156" s="10">
        <v>0</v>
      </c>
      <c r="O156" s="10">
        <v>0</v>
      </c>
      <c r="P156" s="10">
        <v>0</v>
      </c>
      <c r="Q156" s="10">
        <v>0</v>
      </c>
      <c r="R156" s="10">
        <v>0</v>
      </c>
      <c r="S156" s="10">
        <v>50000000</v>
      </c>
      <c r="T156" s="10">
        <v>50084371.979999997</v>
      </c>
      <c r="U156" s="10">
        <v>50068376.460000001</v>
      </c>
      <c r="V156" s="9">
        <v>100.14</v>
      </c>
      <c r="W156" s="9">
        <v>99.7</v>
      </c>
      <c r="X156" s="9">
        <v>84371.98</v>
      </c>
      <c r="Y156" s="9">
        <v>15995.52</v>
      </c>
      <c r="Z156" s="10">
        <v>49849640.659999996</v>
      </c>
      <c r="AA156" s="9">
        <v>9.51</v>
      </c>
      <c r="AB156" s="9" t="s">
        <v>569</v>
      </c>
    </row>
    <row r="157" spans="1:28" hidden="1" outlineLevel="2" x14ac:dyDescent="0.2">
      <c r="A157" s="21"/>
      <c r="B157" s="9" t="s">
        <v>49</v>
      </c>
      <c r="C157" s="9">
        <v>1314</v>
      </c>
      <c r="D157" s="9" t="s">
        <v>145</v>
      </c>
      <c r="E157" s="8">
        <v>40748</v>
      </c>
      <c r="F157" s="9" t="s">
        <v>802</v>
      </c>
      <c r="G157" s="9" t="s">
        <v>45</v>
      </c>
      <c r="H157" s="9" t="s">
        <v>46</v>
      </c>
      <c r="I157" s="9" t="s">
        <v>97</v>
      </c>
      <c r="J157" s="9">
        <v>9.25</v>
      </c>
      <c r="K157" s="10">
        <v>50000000</v>
      </c>
      <c r="L157" s="10">
        <v>50025590</v>
      </c>
      <c r="M157" s="10">
        <v>0</v>
      </c>
      <c r="N157" s="10">
        <v>0</v>
      </c>
      <c r="O157" s="10">
        <v>0</v>
      </c>
      <c r="P157" s="10">
        <v>0</v>
      </c>
      <c r="Q157" s="10">
        <v>0</v>
      </c>
      <c r="R157" s="10">
        <v>0</v>
      </c>
      <c r="S157" s="10">
        <v>50000000</v>
      </c>
      <c r="T157" s="10">
        <v>50025590</v>
      </c>
      <c r="U157" s="10">
        <v>50005162.920000002</v>
      </c>
      <c r="V157" s="9">
        <v>100.01</v>
      </c>
      <c r="W157" s="9">
        <v>99.93</v>
      </c>
      <c r="X157" s="9">
        <v>25590</v>
      </c>
      <c r="Y157" s="9">
        <v>20427.080000000002</v>
      </c>
      <c r="Z157" s="10">
        <v>49967137.109999999</v>
      </c>
      <c r="AA157" s="9">
        <v>9.44</v>
      </c>
      <c r="AB157" s="9" t="s">
        <v>569</v>
      </c>
    </row>
    <row r="158" spans="1:28" hidden="1" outlineLevel="2" x14ac:dyDescent="0.2">
      <c r="A158" s="21"/>
      <c r="B158" s="9" t="s">
        <v>49</v>
      </c>
      <c r="C158" s="9">
        <v>1314</v>
      </c>
      <c r="D158" s="9" t="s">
        <v>146</v>
      </c>
      <c r="E158" s="8">
        <v>40755</v>
      </c>
      <c r="F158" s="9" t="s">
        <v>803</v>
      </c>
      <c r="G158" s="9" t="s">
        <v>45</v>
      </c>
      <c r="H158" s="9" t="s">
        <v>46</v>
      </c>
      <c r="I158" s="9" t="s">
        <v>97</v>
      </c>
      <c r="J158" s="9">
        <v>8.6300000000000008</v>
      </c>
      <c r="K158" s="10">
        <v>50000000</v>
      </c>
      <c r="L158" s="10">
        <v>50035702.219999999</v>
      </c>
      <c r="M158" s="10">
        <v>0</v>
      </c>
      <c r="N158" s="10">
        <v>0</v>
      </c>
      <c r="O158" s="10">
        <v>0</v>
      </c>
      <c r="P158" s="10">
        <v>0</v>
      </c>
      <c r="Q158" s="10">
        <v>0</v>
      </c>
      <c r="R158" s="10">
        <v>0</v>
      </c>
      <c r="S158" s="10">
        <v>50000000</v>
      </c>
      <c r="T158" s="10">
        <v>50035702.219999999</v>
      </c>
      <c r="U158" s="10">
        <v>50008851.759999998</v>
      </c>
      <c r="V158" s="9">
        <v>100.02</v>
      </c>
      <c r="W158" s="9">
        <v>99.87</v>
      </c>
      <c r="X158" s="9">
        <v>35702.22</v>
      </c>
      <c r="Y158" s="9">
        <v>26850.46</v>
      </c>
      <c r="Z158" s="10">
        <v>49934470.719999999</v>
      </c>
      <c r="AA158" s="9">
        <v>9.44</v>
      </c>
      <c r="AB158" s="9" t="s">
        <v>569</v>
      </c>
    </row>
    <row r="159" spans="1:28" hidden="1" outlineLevel="2" x14ac:dyDescent="0.2">
      <c r="A159" s="21"/>
      <c r="B159" s="9" t="s">
        <v>49</v>
      </c>
      <c r="C159" s="9">
        <v>1314</v>
      </c>
      <c r="D159" s="9" t="s">
        <v>147</v>
      </c>
      <c r="E159" s="8">
        <v>43149</v>
      </c>
      <c r="F159" s="9" t="s">
        <v>148</v>
      </c>
      <c r="G159" s="9" t="s">
        <v>45</v>
      </c>
      <c r="H159" s="9" t="s">
        <v>46</v>
      </c>
      <c r="I159" s="9" t="s">
        <v>97</v>
      </c>
      <c r="J159" s="9">
        <v>7.1</v>
      </c>
      <c r="K159" s="10">
        <v>50000000</v>
      </c>
      <c r="L159" s="10">
        <v>50000000</v>
      </c>
      <c r="M159" s="10">
        <v>0</v>
      </c>
      <c r="N159" s="10">
        <v>0</v>
      </c>
      <c r="O159" s="10">
        <v>0</v>
      </c>
      <c r="P159" s="10">
        <v>0</v>
      </c>
      <c r="Q159" s="10">
        <v>0</v>
      </c>
      <c r="R159" s="10">
        <v>0</v>
      </c>
      <c r="S159" s="10">
        <v>50000000</v>
      </c>
      <c r="T159" s="10">
        <v>50000000</v>
      </c>
      <c r="U159" s="10">
        <v>50000000</v>
      </c>
      <c r="V159" s="9">
        <v>100</v>
      </c>
      <c r="W159" s="9">
        <v>87.96</v>
      </c>
      <c r="X159" s="9">
        <v>0</v>
      </c>
      <c r="Y159" s="9">
        <v>0</v>
      </c>
      <c r="Z159" s="10">
        <v>43977568.520000003</v>
      </c>
      <c r="AA159" s="9">
        <v>9.61</v>
      </c>
      <c r="AB159" s="9" t="s">
        <v>569</v>
      </c>
    </row>
    <row r="160" spans="1:28" hidden="1" outlineLevel="2" x14ac:dyDescent="0.2">
      <c r="A160" s="21"/>
      <c r="B160" s="9" t="s">
        <v>49</v>
      </c>
      <c r="C160" s="9">
        <v>1314</v>
      </c>
      <c r="D160" s="9" t="s">
        <v>149</v>
      </c>
      <c r="E160" s="8">
        <v>42784</v>
      </c>
      <c r="F160" s="9" t="s">
        <v>150</v>
      </c>
      <c r="G160" s="9" t="s">
        <v>45</v>
      </c>
      <c r="H160" s="9" t="s">
        <v>46</v>
      </c>
      <c r="I160" s="9" t="s">
        <v>97</v>
      </c>
      <c r="J160" s="9">
        <v>7.1</v>
      </c>
      <c r="K160" s="10">
        <v>50000000</v>
      </c>
      <c r="L160" s="10">
        <v>50000000</v>
      </c>
      <c r="M160" s="10">
        <v>0</v>
      </c>
      <c r="N160" s="10">
        <v>0</v>
      </c>
      <c r="O160" s="10">
        <v>0</v>
      </c>
      <c r="P160" s="10">
        <v>0</v>
      </c>
      <c r="Q160" s="10">
        <v>0</v>
      </c>
      <c r="R160" s="10">
        <v>0</v>
      </c>
      <c r="S160" s="10">
        <v>50000000</v>
      </c>
      <c r="T160" s="10">
        <v>50000000</v>
      </c>
      <c r="U160" s="10">
        <v>50000000</v>
      </c>
      <c r="V160" s="9">
        <v>100</v>
      </c>
      <c r="W160" s="9">
        <v>89.26</v>
      </c>
      <c r="X160" s="9">
        <v>0</v>
      </c>
      <c r="Y160" s="9">
        <v>0</v>
      </c>
      <c r="Z160" s="10">
        <v>44631225.640000001</v>
      </c>
      <c r="AA160" s="9">
        <v>9.6300000000000008</v>
      </c>
      <c r="AB160" s="9" t="s">
        <v>569</v>
      </c>
    </row>
    <row r="161" spans="1:28" hidden="1" outlineLevel="2" x14ac:dyDescent="0.2">
      <c r="A161" s="21"/>
      <c r="B161" s="9" t="s">
        <v>49</v>
      </c>
      <c r="C161" s="9">
        <v>1314</v>
      </c>
      <c r="D161" s="9" t="s">
        <v>151</v>
      </c>
      <c r="E161" s="8">
        <v>42418</v>
      </c>
      <c r="F161" s="9" t="s">
        <v>152</v>
      </c>
      <c r="G161" s="9" t="s">
        <v>45</v>
      </c>
      <c r="H161" s="9" t="s">
        <v>46</v>
      </c>
      <c r="I161" s="9" t="s">
        <v>97</v>
      </c>
      <c r="J161" s="9">
        <v>7.1</v>
      </c>
      <c r="K161" s="10">
        <v>50000000</v>
      </c>
      <c r="L161" s="10">
        <v>50000000</v>
      </c>
      <c r="M161" s="10">
        <v>0</v>
      </c>
      <c r="N161" s="10">
        <v>0</v>
      </c>
      <c r="O161" s="10">
        <v>0</v>
      </c>
      <c r="P161" s="10">
        <v>0</v>
      </c>
      <c r="Q161" s="10">
        <v>0</v>
      </c>
      <c r="R161" s="10">
        <v>0</v>
      </c>
      <c r="S161" s="10">
        <v>50000000</v>
      </c>
      <c r="T161" s="10">
        <v>50000000</v>
      </c>
      <c r="U161" s="10">
        <v>50000000</v>
      </c>
      <c r="V161" s="9">
        <v>100</v>
      </c>
      <c r="W161" s="9">
        <v>90.84</v>
      </c>
      <c r="X161" s="9">
        <v>0</v>
      </c>
      <c r="Y161" s="9">
        <v>0</v>
      </c>
      <c r="Z161" s="10">
        <v>45418849.549999997</v>
      </c>
      <c r="AA161" s="9">
        <v>9.61</v>
      </c>
      <c r="AB161" s="9" t="s">
        <v>569</v>
      </c>
    </row>
    <row r="162" spans="1:28" outlineLevel="1" collapsed="1" x14ac:dyDescent="0.2">
      <c r="A162" s="21"/>
      <c r="E162" s="8"/>
      <c r="I162" s="98" t="s">
        <v>876</v>
      </c>
      <c r="K162" s="10">
        <f t="shared" ref="K162:P162" si="35">SUBTOTAL(9,K154:K161)</f>
        <v>500000000</v>
      </c>
      <c r="L162" s="10">
        <f t="shared" si="35"/>
        <v>500651062.5</v>
      </c>
      <c r="M162" s="10">
        <f t="shared" si="35"/>
        <v>0</v>
      </c>
      <c r="N162" s="10">
        <f t="shared" si="35"/>
        <v>0</v>
      </c>
      <c r="O162" s="10">
        <f t="shared" si="35"/>
        <v>0</v>
      </c>
      <c r="P162" s="10">
        <f t="shared" si="35"/>
        <v>0</v>
      </c>
      <c r="S162" s="10">
        <f>SUBTOTAL(9,S154:S161)</f>
        <v>500000000</v>
      </c>
      <c r="U162" s="10">
        <f>SUBTOTAL(9,U154:U161)</f>
        <v>500537087.88</v>
      </c>
    </row>
    <row r="163" spans="1:28" hidden="1" outlineLevel="2" x14ac:dyDescent="0.2">
      <c r="A163" s="21"/>
      <c r="B163" s="9" t="s">
        <v>49</v>
      </c>
      <c r="C163" s="9">
        <v>1314</v>
      </c>
      <c r="D163" s="9" t="s">
        <v>525</v>
      </c>
      <c r="E163" s="8">
        <v>45731</v>
      </c>
      <c r="F163" s="9" t="s">
        <v>804</v>
      </c>
      <c r="G163" s="9" t="s">
        <v>45</v>
      </c>
      <c r="H163" s="9" t="s">
        <v>46</v>
      </c>
      <c r="I163" s="9" t="s">
        <v>99</v>
      </c>
      <c r="J163" s="9">
        <v>8.9</v>
      </c>
      <c r="K163" s="10">
        <v>50000000</v>
      </c>
      <c r="L163" s="10">
        <v>50000000</v>
      </c>
      <c r="M163" s="10">
        <v>0</v>
      </c>
      <c r="N163" s="10">
        <v>0</v>
      </c>
      <c r="O163" s="10">
        <v>0</v>
      </c>
      <c r="P163" s="10">
        <v>0</v>
      </c>
      <c r="Q163" s="10">
        <v>0</v>
      </c>
      <c r="R163" s="10">
        <v>0</v>
      </c>
      <c r="S163" s="10">
        <v>50000000</v>
      </c>
      <c r="T163" s="10">
        <v>50000000</v>
      </c>
      <c r="U163" s="10">
        <v>50000000</v>
      </c>
      <c r="V163" s="9">
        <v>100</v>
      </c>
      <c r="W163" s="9">
        <v>92.62</v>
      </c>
      <c r="X163" s="9">
        <v>0</v>
      </c>
      <c r="Y163" s="9">
        <v>0</v>
      </c>
      <c r="Z163" s="10">
        <v>46309057.390000001</v>
      </c>
      <c r="AA163" s="9">
        <v>9.89</v>
      </c>
      <c r="AB163" s="9" t="s">
        <v>569</v>
      </c>
    </row>
    <row r="164" spans="1:28" outlineLevel="1" collapsed="1" x14ac:dyDescent="0.2">
      <c r="A164" s="21"/>
      <c r="E164" s="8"/>
      <c r="I164" s="98" t="s">
        <v>878</v>
      </c>
      <c r="K164" s="10">
        <f t="shared" ref="K164:P164" si="36">SUBTOTAL(9,K163:K163)</f>
        <v>50000000</v>
      </c>
      <c r="L164" s="10">
        <f t="shared" si="36"/>
        <v>50000000</v>
      </c>
      <c r="M164" s="10">
        <f t="shared" si="36"/>
        <v>0</v>
      </c>
      <c r="N164" s="10">
        <f t="shared" si="36"/>
        <v>0</v>
      </c>
      <c r="O164" s="10">
        <f t="shared" si="36"/>
        <v>0</v>
      </c>
      <c r="P164" s="10">
        <f t="shared" si="36"/>
        <v>0</v>
      </c>
      <c r="S164" s="10">
        <f>SUBTOTAL(9,S163:S163)</f>
        <v>50000000</v>
      </c>
      <c r="U164" s="10">
        <f>SUBTOTAL(9,U163:U163)</f>
        <v>50000000</v>
      </c>
    </row>
    <row r="165" spans="1:28" hidden="1" outlineLevel="2" x14ac:dyDescent="0.2">
      <c r="A165" s="21"/>
      <c r="B165" s="9" t="s">
        <v>49</v>
      </c>
      <c r="C165" s="9">
        <v>1314</v>
      </c>
      <c r="D165" s="9" t="s">
        <v>605</v>
      </c>
      <c r="E165" s="8">
        <v>43156</v>
      </c>
      <c r="G165" s="9" t="s">
        <v>45</v>
      </c>
      <c r="H165" s="9" t="s">
        <v>46</v>
      </c>
      <c r="I165" s="9" t="s">
        <v>97</v>
      </c>
      <c r="J165" s="9">
        <v>8.9</v>
      </c>
      <c r="K165" s="10">
        <v>100000000</v>
      </c>
      <c r="L165" s="10">
        <v>100963237.42</v>
      </c>
      <c r="M165" s="10">
        <v>0</v>
      </c>
      <c r="N165" s="10">
        <v>0</v>
      </c>
      <c r="O165" s="10">
        <v>0</v>
      </c>
      <c r="P165" s="10">
        <v>0</v>
      </c>
      <c r="Q165" s="10">
        <v>0</v>
      </c>
      <c r="R165" s="10">
        <v>0</v>
      </c>
      <c r="S165" s="10">
        <v>100000000</v>
      </c>
      <c r="T165" s="10">
        <v>100963237.42</v>
      </c>
      <c r="U165" s="10">
        <v>100928481.79000001</v>
      </c>
      <c r="V165" s="9">
        <v>100.93</v>
      </c>
      <c r="W165" s="9">
        <v>96.48</v>
      </c>
      <c r="X165" s="9">
        <v>963237.42</v>
      </c>
      <c r="Y165" s="9">
        <v>34755.629999999997</v>
      </c>
      <c r="Z165" s="10">
        <v>96475849.420000002</v>
      </c>
      <c r="AA165" s="9">
        <v>9.61</v>
      </c>
      <c r="AB165" s="9" t="s">
        <v>569</v>
      </c>
    </row>
    <row r="166" spans="1:28" hidden="1" outlineLevel="2" x14ac:dyDescent="0.2">
      <c r="A166" s="21"/>
      <c r="B166" s="9" t="s">
        <v>49</v>
      </c>
      <c r="C166" s="9">
        <v>1314</v>
      </c>
      <c r="D166" s="9" t="s">
        <v>600</v>
      </c>
      <c r="E166" s="8">
        <v>44103</v>
      </c>
      <c r="F166" s="9" t="s">
        <v>805</v>
      </c>
      <c r="G166" s="9" t="s">
        <v>45</v>
      </c>
      <c r="H166" s="9" t="s">
        <v>46</v>
      </c>
      <c r="I166" s="9" t="s">
        <v>97</v>
      </c>
      <c r="J166" s="9">
        <v>8.8000000000000007</v>
      </c>
      <c r="K166" s="10">
        <v>100000000</v>
      </c>
      <c r="L166" s="10">
        <v>100480287.97</v>
      </c>
      <c r="M166" s="10">
        <v>0</v>
      </c>
      <c r="N166" s="10">
        <v>0</v>
      </c>
      <c r="O166" s="10">
        <v>0</v>
      </c>
      <c r="P166" s="10">
        <v>0</v>
      </c>
      <c r="Q166" s="10">
        <v>0</v>
      </c>
      <c r="R166" s="10">
        <v>0</v>
      </c>
      <c r="S166" s="10">
        <v>100000000</v>
      </c>
      <c r="T166" s="10">
        <v>100480287.97</v>
      </c>
      <c r="U166" s="10">
        <v>100467689.02</v>
      </c>
      <c r="V166" s="9">
        <v>100.47</v>
      </c>
      <c r="W166" s="9">
        <v>95.27</v>
      </c>
      <c r="X166" s="9">
        <v>480287.97</v>
      </c>
      <c r="Y166" s="9">
        <v>12598.95</v>
      </c>
      <c r="Z166" s="10">
        <v>95265108.920000002</v>
      </c>
      <c r="AA166" s="9">
        <v>9.57</v>
      </c>
      <c r="AB166" s="9" t="s">
        <v>569</v>
      </c>
    </row>
    <row r="167" spans="1:28" hidden="1" outlineLevel="2" x14ac:dyDescent="0.2">
      <c r="A167" s="21"/>
      <c r="B167" s="9" t="s">
        <v>49</v>
      </c>
      <c r="C167" s="9">
        <v>1314</v>
      </c>
      <c r="D167" s="9" t="s">
        <v>98</v>
      </c>
      <c r="E167" s="8">
        <v>44724</v>
      </c>
      <c r="G167" s="9" t="s">
        <v>45</v>
      </c>
      <c r="H167" s="9" t="s">
        <v>46</v>
      </c>
      <c r="I167" s="9" t="s">
        <v>97</v>
      </c>
      <c r="J167" s="9">
        <v>10.1</v>
      </c>
      <c r="K167" s="10">
        <v>50000000</v>
      </c>
      <c r="L167" s="10">
        <v>49893500</v>
      </c>
      <c r="M167" s="10">
        <v>0</v>
      </c>
      <c r="N167" s="10">
        <v>0</v>
      </c>
      <c r="O167" s="10">
        <v>0</v>
      </c>
      <c r="P167" s="10">
        <v>0</v>
      </c>
      <c r="Q167" s="10">
        <v>0</v>
      </c>
      <c r="R167" s="10">
        <v>0</v>
      </c>
      <c r="S167" s="10">
        <v>50000000</v>
      </c>
      <c r="T167" s="10">
        <v>49893500</v>
      </c>
      <c r="U167" s="10">
        <v>49893500</v>
      </c>
      <c r="V167" s="9">
        <v>99.79</v>
      </c>
      <c r="W167" s="9">
        <v>102.51</v>
      </c>
      <c r="X167" s="9">
        <v>0</v>
      </c>
      <c r="Y167" s="9">
        <v>0</v>
      </c>
      <c r="Z167" s="10">
        <v>51255053.640000001</v>
      </c>
      <c r="AA167" s="9">
        <v>9.7100000000000009</v>
      </c>
      <c r="AB167" s="9" t="s">
        <v>569</v>
      </c>
    </row>
    <row r="168" spans="1:28" hidden="1" outlineLevel="2" x14ac:dyDescent="0.2">
      <c r="A168" s="21"/>
      <c r="B168" s="9" t="s">
        <v>49</v>
      </c>
      <c r="C168" s="9">
        <v>1314</v>
      </c>
      <c r="D168" s="9" t="s">
        <v>96</v>
      </c>
      <c r="E168" s="8">
        <v>44359</v>
      </c>
      <c r="G168" s="9" t="s">
        <v>45</v>
      </c>
      <c r="H168" s="9" t="s">
        <v>46</v>
      </c>
      <c r="I168" s="9" t="s">
        <v>97</v>
      </c>
      <c r="J168" s="9">
        <v>10.1</v>
      </c>
      <c r="K168" s="10">
        <v>50000000</v>
      </c>
      <c r="L168" s="10">
        <v>49897000</v>
      </c>
      <c r="M168" s="10">
        <v>0</v>
      </c>
      <c r="N168" s="10">
        <v>0</v>
      </c>
      <c r="O168" s="10">
        <v>0</v>
      </c>
      <c r="P168" s="10">
        <v>0</v>
      </c>
      <c r="Q168" s="10">
        <v>0</v>
      </c>
      <c r="R168" s="10">
        <v>0</v>
      </c>
      <c r="S168" s="10">
        <v>50000000</v>
      </c>
      <c r="T168" s="10">
        <v>49897000</v>
      </c>
      <c r="U168" s="10">
        <v>49897000</v>
      </c>
      <c r="V168" s="9">
        <v>99.79</v>
      </c>
      <c r="W168" s="9">
        <v>102.99</v>
      </c>
      <c r="X168" s="9">
        <v>0</v>
      </c>
      <c r="Y168" s="9">
        <v>0</v>
      </c>
      <c r="Z168" s="10">
        <v>51494131.170000002</v>
      </c>
      <c r="AA168" s="9">
        <v>9.61</v>
      </c>
      <c r="AB168" s="9" t="s">
        <v>569</v>
      </c>
    </row>
    <row r="169" spans="1:28" hidden="1" outlineLevel="2" x14ac:dyDescent="0.2">
      <c r="A169" s="21"/>
      <c r="B169" s="9" t="s">
        <v>49</v>
      </c>
      <c r="C169" s="9">
        <v>1314</v>
      </c>
      <c r="D169" s="9" t="s">
        <v>164</v>
      </c>
      <c r="E169" s="8">
        <v>43994</v>
      </c>
      <c r="G169" s="9" t="s">
        <v>45</v>
      </c>
      <c r="H169" s="9" t="s">
        <v>46</v>
      </c>
      <c r="I169" s="9" t="s">
        <v>97</v>
      </c>
      <c r="J169" s="9">
        <v>10.1</v>
      </c>
      <c r="K169" s="10">
        <v>50000000</v>
      </c>
      <c r="L169" s="10">
        <v>49897000</v>
      </c>
      <c r="M169" s="10">
        <v>0</v>
      </c>
      <c r="N169" s="10">
        <v>0</v>
      </c>
      <c r="O169" s="10">
        <v>0</v>
      </c>
      <c r="P169" s="10">
        <v>0</v>
      </c>
      <c r="Q169" s="10">
        <v>0</v>
      </c>
      <c r="R169" s="10">
        <v>0</v>
      </c>
      <c r="S169" s="10">
        <v>50000000</v>
      </c>
      <c r="T169" s="10">
        <v>49897000</v>
      </c>
      <c r="U169" s="10">
        <v>49897000</v>
      </c>
      <c r="V169" s="9">
        <v>99.79</v>
      </c>
      <c r="W169" s="9">
        <v>103.07</v>
      </c>
      <c r="X169" s="9">
        <v>0</v>
      </c>
      <c r="Y169" s="9">
        <v>0</v>
      </c>
      <c r="Z169" s="10">
        <v>51537082.990000002</v>
      </c>
      <c r="AA169" s="9">
        <v>9.56</v>
      </c>
      <c r="AB169" s="9" t="s">
        <v>569</v>
      </c>
    </row>
    <row r="170" spans="1:28" hidden="1" outlineLevel="2" x14ac:dyDescent="0.2">
      <c r="A170" s="21"/>
      <c r="B170" s="9" t="s">
        <v>49</v>
      </c>
      <c r="C170" s="9">
        <v>1314</v>
      </c>
      <c r="D170" s="9" t="s">
        <v>209</v>
      </c>
      <c r="E170" s="8">
        <v>43628</v>
      </c>
      <c r="G170" s="9" t="s">
        <v>45</v>
      </c>
      <c r="H170" s="9" t="s">
        <v>46</v>
      </c>
      <c r="I170" s="9" t="s">
        <v>97</v>
      </c>
      <c r="J170" s="9">
        <v>10.1</v>
      </c>
      <c r="K170" s="10">
        <v>50000000</v>
      </c>
      <c r="L170" s="10">
        <v>49901250</v>
      </c>
      <c r="M170" s="10">
        <v>0</v>
      </c>
      <c r="N170" s="10">
        <v>0</v>
      </c>
      <c r="O170" s="10">
        <v>0</v>
      </c>
      <c r="P170" s="10">
        <v>0</v>
      </c>
      <c r="Q170" s="10">
        <v>0</v>
      </c>
      <c r="R170" s="10">
        <v>0</v>
      </c>
      <c r="S170" s="10">
        <v>50000000</v>
      </c>
      <c r="T170" s="10">
        <v>49901250</v>
      </c>
      <c r="U170" s="10">
        <v>49901250</v>
      </c>
      <c r="V170" s="9">
        <v>99.8</v>
      </c>
      <c r="W170" s="9">
        <v>102.79</v>
      </c>
      <c r="X170" s="9">
        <v>0</v>
      </c>
      <c r="Y170" s="9">
        <v>0</v>
      </c>
      <c r="Z170" s="10">
        <v>51394043.759999998</v>
      </c>
      <c r="AA170" s="9">
        <v>9.57</v>
      </c>
      <c r="AB170" s="9" t="s">
        <v>569</v>
      </c>
    </row>
    <row r="171" spans="1:28" hidden="1" outlineLevel="2" x14ac:dyDescent="0.2">
      <c r="A171" s="21"/>
      <c r="B171" s="9" t="s">
        <v>49</v>
      </c>
      <c r="C171" s="9">
        <v>1314</v>
      </c>
      <c r="D171" s="9" t="s">
        <v>131</v>
      </c>
      <c r="E171" s="8">
        <v>43263</v>
      </c>
      <c r="G171" s="9" t="s">
        <v>45</v>
      </c>
      <c r="H171" s="9" t="s">
        <v>46</v>
      </c>
      <c r="I171" s="9" t="s">
        <v>97</v>
      </c>
      <c r="J171" s="9">
        <v>10.1</v>
      </c>
      <c r="K171" s="10">
        <v>50000000</v>
      </c>
      <c r="L171" s="10">
        <v>49901250</v>
      </c>
      <c r="M171" s="10">
        <v>0</v>
      </c>
      <c r="N171" s="10">
        <v>0</v>
      </c>
      <c r="O171" s="10">
        <v>0</v>
      </c>
      <c r="P171" s="10">
        <v>0</v>
      </c>
      <c r="Q171" s="10">
        <v>0</v>
      </c>
      <c r="R171" s="10">
        <v>0</v>
      </c>
      <c r="S171" s="10">
        <v>50000000</v>
      </c>
      <c r="T171" s="10">
        <v>49901250</v>
      </c>
      <c r="U171" s="10">
        <v>49901250</v>
      </c>
      <c r="V171" s="9">
        <v>99.8</v>
      </c>
      <c r="W171" s="9">
        <v>102.38</v>
      </c>
      <c r="X171" s="9">
        <v>0</v>
      </c>
      <c r="Y171" s="9">
        <v>0</v>
      </c>
      <c r="Z171" s="10">
        <v>51190238.829999998</v>
      </c>
      <c r="AA171" s="9">
        <v>9.6</v>
      </c>
      <c r="AB171" s="9" t="s">
        <v>569</v>
      </c>
    </row>
    <row r="172" spans="1:28" hidden="1" outlineLevel="2" x14ac:dyDescent="0.2">
      <c r="A172" s="21"/>
      <c r="B172" s="9" t="s">
        <v>49</v>
      </c>
      <c r="C172" s="9">
        <v>1314</v>
      </c>
      <c r="D172" s="9" t="s">
        <v>132</v>
      </c>
      <c r="E172" s="8">
        <v>42898</v>
      </c>
      <c r="G172" s="9" t="s">
        <v>45</v>
      </c>
      <c r="H172" s="9" t="s">
        <v>46</v>
      </c>
      <c r="I172" s="9" t="s">
        <v>97</v>
      </c>
      <c r="J172" s="9">
        <v>10.1</v>
      </c>
      <c r="K172" s="10">
        <v>50000000</v>
      </c>
      <c r="L172" s="10">
        <v>49901250</v>
      </c>
      <c r="M172" s="10">
        <v>0</v>
      </c>
      <c r="N172" s="10">
        <v>0</v>
      </c>
      <c r="O172" s="10">
        <v>0</v>
      </c>
      <c r="P172" s="10">
        <v>0</v>
      </c>
      <c r="Q172" s="10">
        <v>0</v>
      </c>
      <c r="R172" s="10">
        <v>0</v>
      </c>
      <c r="S172" s="10">
        <v>50000000</v>
      </c>
      <c r="T172" s="10">
        <v>49901250</v>
      </c>
      <c r="U172" s="10">
        <v>49901250</v>
      </c>
      <c r="V172" s="9">
        <v>99.8</v>
      </c>
      <c r="W172" s="9">
        <v>101.95</v>
      </c>
      <c r="X172" s="9">
        <v>0</v>
      </c>
      <c r="Y172" s="9">
        <v>0</v>
      </c>
      <c r="Z172" s="10">
        <v>50976542.759999998</v>
      </c>
      <c r="AA172" s="9">
        <v>9.64</v>
      </c>
      <c r="AB172" s="9" t="s">
        <v>569</v>
      </c>
    </row>
    <row r="173" spans="1:28" hidden="1" outlineLevel="2" x14ac:dyDescent="0.2">
      <c r="A173" s="21"/>
      <c r="B173" s="9" t="s">
        <v>49</v>
      </c>
      <c r="C173" s="9">
        <v>1314</v>
      </c>
      <c r="D173" s="9" t="s">
        <v>133</v>
      </c>
      <c r="E173" s="8">
        <v>42533</v>
      </c>
      <c r="G173" s="9" t="s">
        <v>45</v>
      </c>
      <c r="H173" s="9" t="s">
        <v>46</v>
      </c>
      <c r="I173" s="9" t="s">
        <v>97</v>
      </c>
      <c r="J173" s="9">
        <v>10.1</v>
      </c>
      <c r="K173" s="10">
        <v>50000000</v>
      </c>
      <c r="L173" s="10">
        <v>49895000</v>
      </c>
      <c r="M173" s="10">
        <v>0</v>
      </c>
      <c r="N173" s="10">
        <v>0</v>
      </c>
      <c r="O173" s="10">
        <v>0</v>
      </c>
      <c r="P173" s="10">
        <v>0</v>
      </c>
      <c r="Q173" s="10">
        <v>0</v>
      </c>
      <c r="R173" s="10">
        <v>0</v>
      </c>
      <c r="S173" s="10">
        <v>50000000</v>
      </c>
      <c r="T173" s="10">
        <v>49895000</v>
      </c>
      <c r="U173" s="10">
        <v>49895000</v>
      </c>
      <c r="V173" s="9">
        <v>99.79</v>
      </c>
      <c r="W173" s="9">
        <v>101.8</v>
      </c>
      <c r="X173" s="9">
        <v>0</v>
      </c>
      <c r="Y173" s="9">
        <v>0</v>
      </c>
      <c r="Z173" s="10">
        <v>50897560.850000001</v>
      </c>
      <c r="AA173" s="9">
        <v>9.61</v>
      </c>
      <c r="AB173" s="9" t="s">
        <v>569</v>
      </c>
    </row>
    <row r="174" spans="1:28" hidden="1" outlineLevel="2" x14ac:dyDescent="0.2">
      <c r="A174" s="21"/>
      <c r="B174" s="9" t="s">
        <v>49</v>
      </c>
      <c r="C174" s="9">
        <v>1314</v>
      </c>
      <c r="D174" s="9" t="s">
        <v>153</v>
      </c>
      <c r="E174" s="8">
        <v>42053</v>
      </c>
      <c r="F174" s="9" t="s">
        <v>154</v>
      </c>
      <c r="G174" s="9" t="s">
        <v>45</v>
      </c>
      <c r="H174" s="9" t="s">
        <v>46</v>
      </c>
      <c r="I174" s="9" t="s">
        <v>97</v>
      </c>
      <c r="J174" s="9">
        <v>7.1</v>
      </c>
      <c r="K174" s="10">
        <v>50000000</v>
      </c>
      <c r="L174" s="10">
        <v>50000000</v>
      </c>
      <c r="M174" s="10">
        <v>0</v>
      </c>
      <c r="N174" s="10">
        <v>0</v>
      </c>
      <c r="O174" s="10">
        <v>0</v>
      </c>
      <c r="P174" s="10">
        <v>0</v>
      </c>
      <c r="Q174" s="10">
        <v>0</v>
      </c>
      <c r="R174" s="10">
        <v>0</v>
      </c>
      <c r="S174" s="10">
        <v>50000000</v>
      </c>
      <c r="T174" s="10">
        <v>50000000</v>
      </c>
      <c r="U174" s="10">
        <v>50000000</v>
      </c>
      <c r="V174" s="9">
        <v>100</v>
      </c>
      <c r="W174" s="9">
        <v>92.47</v>
      </c>
      <c r="X174" s="9">
        <v>0</v>
      </c>
      <c r="Y174" s="9">
        <v>0</v>
      </c>
      <c r="Z174" s="10">
        <v>46235706.32</v>
      </c>
      <c r="AA174" s="9">
        <v>9.6199999999999992</v>
      </c>
      <c r="AB174" s="9" t="s">
        <v>569</v>
      </c>
    </row>
    <row r="175" spans="1:28" outlineLevel="1" collapsed="1" x14ac:dyDescent="0.2">
      <c r="A175" s="21"/>
      <c r="E175" s="8"/>
      <c r="I175" s="98" t="s">
        <v>876</v>
      </c>
      <c r="K175" s="10">
        <f t="shared" ref="K175:P175" si="37">SUBTOTAL(9,K165:K174)</f>
        <v>600000000</v>
      </c>
      <c r="L175" s="10">
        <f t="shared" si="37"/>
        <v>600729775.38999999</v>
      </c>
      <c r="M175" s="10">
        <f t="shared" si="37"/>
        <v>0</v>
      </c>
      <c r="N175" s="10">
        <f t="shared" si="37"/>
        <v>0</v>
      </c>
      <c r="O175" s="10">
        <f t="shared" si="37"/>
        <v>0</v>
      </c>
      <c r="P175" s="10">
        <f t="shared" si="37"/>
        <v>0</v>
      </c>
      <c r="S175" s="10">
        <f>SUBTOTAL(9,S165:S174)</f>
        <v>600000000</v>
      </c>
      <c r="U175" s="10">
        <f>SUBTOTAL(9,U165:U174)</f>
        <v>600682420.80999994</v>
      </c>
    </row>
    <row r="176" spans="1:28" hidden="1" outlineLevel="2" x14ac:dyDescent="0.2">
      <c r="A176" s="21"/>
      <c r="B176" s="9" t="s">
        <v>49</v>
      </c>
      <c r="C176" s="9">
        <v>1314</v>
      </c>
      <c r="D176" s="9" t="s">
        <v>526</v>
      </c>
      <c r="E176" s="8">
        <v>42078</v>
      </c>
      <c r="F176" s="9" t="s">
        <v>806</v>
      </c>
      <c r="G176" s="9" t="s">
        <v>45</v>
      </c>
      <c r="H176" s="9" t="s">
        <v>46</v>
      </c>
      <c r="I176" s="9" t="s">
        <v>99</v>
      </c>
      <c r="J176" s="9">
        <v>8.9</v>
      </c>
      <c r="K176" s="10">
        <v>50000000</v>
      </c>
      <c r="L176" s="10">
        <v>50000000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50000000</v>
      </c>
      <c r="T176" s="10">
        <v>50000000</v>
      </c>
      <c r="U176" s="10">
        <v>50000000</v>
      </c>
      <c r="V176" s="9">
        <v>100</v>
      </c>
      <c r="W176" s="9">
        <v>97.74</v>
      </c>
      <c r="X176" s="9">
        <v>0</v>
      </c>
      <c r="Y176" s="9">
        <v>0</v>
      </c>
      <c r="Z176" s="10">
        <v>48869733.219999999</v>
      </c>
      <c r="AA176" s="9">
        <v>9.6199999999999992</v>
      </c>
      <c r="AB176" s="9" t="s">
        <v>569</v>
      </c>
    </row>
    <row r="177" spans="1:28" hidden="1" outlineLevel="2" x14ac:dyDescent="0.2">
      <c r="A177" s="21"/>
      <c r="B177" s="9" t="s">
        <v>49</v>
      </c>
      <c r="C177" s="9">
        <v>1314</v>
      </c>
      <c r="D177" s="9" t="s">
        <v>524</v>
      </c>
      <c r="E177" s="8">
        <v>43905</v>
      </c>
      <c r="F177" s="9" t="s">
        <v>807</v>
      </c>
      <c r="G177" s="9" t="s">
        <v>45</v>
      </c>
      <c r="H177" s="9" t="s">
        <v>46</v>
      </c>
      <c r="I177" s="9" t="s">
        <v>99</v>
      </c>
      <c r="J177" s="9">
        <v>8.9</v>
      </c>
      <c r="K177" s="10">
        <v>50000000</v>
      </c>
      <c r="L177" s="10">
        <v>50000000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50000000</v>
      </c>
      <c r="T177" s="10">
        <v>50000000</v>
      </c>
      <c r="U177" s="10">
        <v>50000000</v>
      </c>
      <c r="V177" s="9">
        <v>100</v>
      </c>
      <c r="W177" s="9">
        <v>96.06</v>
      </c>
      <c r="X177" s="9">
        <v>0</v>
      </c>
      <c r="Y177" s="9">
        <v>0</v>
      </c>
      <c r="Z177" s="10">
        <v>48030013.409999996</v>
      </c>
      <c r="AA177" s="9">
        <v>9.56</v>
      </c>
      <c r="AB177" s="9" t="s">
        <v>569</v>
      </c>
    </row>
    <row r="178" spans="1:28" hidden="1" outlineLevel="2" x14ac:dyDescent="0.2">
      <c r="A178" s="21"/>
      <c r="B178" s="9" t="s">
        <v>49</v>
      </c>
      <c r="C178" s="9">
        <v>1314</v>
      </c>
      <c r="D178" s="9" t="s">
        <v>530</v>
      </c>
      <c r="E178" s="8">
        <v>43753</v>
      </c>
      <c r="F178" s="9" t="s">
        <v>808</v>
      </c>
      <c r="G178" s="9" t="s">
        <v>45</v>
      </c>
      <c r="H178" s="9" t="s">
        <v>46</v>
      </c>
      <c r="I178" s="9" t="s">
        <v>99</v>
      </c>
      <c r="J178" s="9">
        <v>8.8000000000000007</v>
      </c>
      <c r="K178" s="10">
        <v>50000000</v>
      </c>
      <c r="L178" s="10">
        <v>50000000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50000000</v>
      </c>
      <c r="T178" s="10">
        <v>50000000</v>
      </c>
      <c r="U178" s="10">
        <v>50000000</v>
      </c>
      <c r="V178" s="9">
        <v>100</v>
      </c>
      <c r="W178" s="9">
        <v>95.62</v>
      </c>
      <c r="X178" s="9">
        <v>0</v>
      </c>
      <c r="Y178" s="9">
        <v>0</v>
      </c>
      <c r="Z178" s="10">
        <v>47808530.659999996</v>
      </c>
      <c r="AA178" s="9">
        <v>9.57</v>
      </c>
      <c r="AB178" s="9" t="s">
        <v>569</v>
      </c>
    </row>
    <row r="179" spans="1:28" hidden="1" outlineLevel="2" x14ac:dyDescent="0.2">
      <c r="A179" s="21"/>
      <c r="B179" s="9" t="s">
        <v>49</v>
      </c>
      <c r="C179" s="9">
        <v>1314</v>
      </c>
      <c r="D179" s="9" t="s">
        <v>523</v>
      </c>
      <c r="E179" s="8">
        <v>41927</v>
      </c>
      <c r="F179" s="9" t="s">
        <v>809</v>
      </c>
      <c r="G179" s="9" t="s">
        <v>45</v>
      </c>
      <c r="H179" s="9" t="s">
        <v>46</v>
      </c>
      <c r="I179" s="9" t="s">
        <v>99</v>
      </c>
      <c r="J179" s="9">
        <v>8.4499999999999993</v>
      </c>
      <c r="K179" s="10">
        <v>50000000</v>
      </c>
      <c r="L179" s="10">
        <v>50000000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50000000</v>
      </c>
      <c r="T179" s="10">
        <v>50000000</v>
      </c>
      <c r="U179" s="10">
        <v>50000000</v>
      </c>
      <c r="V179" s="9">
        <v>100</v>
      </c>
      <c r="W179" s="9">
        <v>96.74</v>
      </c>
      <c r="X179" s="9">
        <v>0</v>
      </c>
      <c r="Y179" s="9">
        <v>0</v>
      </c>
      <c r="Z179" s="10">
        <v>48369793.810000002</v>
      </c>
      <c r="AA179" s="9">
        <v>9.61</v>
      </c>
      <c r="AB179" s="9" t="s">
        <v>569</v>
      </c>
    </row>
    <row r="180" spans="1:28" hidden="1" outlineLevel="2" x14ac:dyDescent="0.2">
      <c r="A180" s="21"/>
      <c r="B180" s="9" t="s">
        <v>49</v>
      </c>
      <c r="C180" s="9">
        <v>1314</v>
      </c>
      <c r="D180" s="9" t="s">
        <v>103</v>
      </c>
      <c r="E180" s="8">
        <v>40801</v>
      </c>
      <c r="G180" s="9" t="s">
        <v>45</v>
      </c>
      <c r="H180" s="9" t="s">
        <v>46</v>
      </c>
      <c r="I180" s="9" t="s">
        <v>99</v>
      </c>
      <c r="J180" s="9">
        <v>11.15</v>
      </c>
      <c r="K180" s="10">
        <v>100000000</v>
      </c>
      <c r="L180" s="10">
        <v>100000000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100000000</v>
      </c>
      <c r="T180" s="10">
        <v>100000000</v>
      </c>
      <c r="U180" s="10">
        <v>100000000</v>
      </c>
      <c r="V180" s="9">
        <v>100</v>
      </c>
      <c r="W180" s="9">
        <v>100.18</v>
      </c>
      <c r="X180" s="9">
        <v>0</v>
      </c>
      <c r="Y180" s="9">
        <v>0</v>
      </c>
      <c r="Z180" s="10">
        <v>100181912.89</v>
      </c>
      <c r="AA180" s="9">
        <v>9.44</v>
      </c>
      <c r="AB180" s="9" t="s">
        <v>569</v>
      </c>
    </row>
    <row r="181" spans="1:28" hidden="1" outlineLevel="2" x14ac:dyDescent="0.2">
      <c r="A181" s="21"/>
      <c r="B181" s="9" t="s">
        <v>49</v>
      </c>
      <c r="C181" s="9">
        <v>1314</v>
      </c>
      <c r="D181" s="9" t="s">
        <v>121</v>
      </c>
      <c r="E181" s="8">
        <v>43323</v>
      </c>
      <c r="F181" s="9" t="s">
        <v>810</v>
      </c>
      <c r="G181" s="9" t="s">
        <v>45</v>
      </c>
      <c r="H181" s="9" t="s">
        <v>46</v>
      </c>
      <c r="I181" s="9" t="s">
        <v>99</v>
      </c>
      <c r="J181" s="9">
        <v>10.85</v>
      </c>
      <c r="K181" s="10">
        <v>100000000</v>
      </c>
      <c r="L181" s="10">
        <v>100000000</v>
      </c>
      <c r="M181" s="10">
        <v>0</v>
      </c>
      <c r="N181" s="10">
        <v>0</v>
      </c>
      <c r="O181" s="10">
        <v>0</v>
      </c>
      <c r="P181" s="10">
        <v>0</v>
      </c>
      <c r="Q181" s="10">
        <v>0</v>
      </c>
      <c r="R181" s="10">
        <v>0</v>
      </c>
      <c r="S181" s="10">
        <v>100000000</v>
      </c>
      <c r="T181" s="10">
        <v>100000000</v>
      </c>
      <c r="U181" s="10">
        <v>100000000</v>
      </c>
      <c r="V181" s="9">
        <v>100</v>
      </c>
      <c r="W181" s="9">
        <v>106.16</v>
      </c>
      <c r="X181" s="9">
        <v>0</v>
      </c>
      <c r="Y181" s="9">
        <v>0</v>
      </c>
      <c r="Z181" s="10">
        <v>106161893.92</v>
      </c>
      <c r="AA181" s="9">
        <v>9.6</v>
      </c>
      <c r="AB181" s="9" t="s">
        <v>569</v>
      </c>
    </row>
    <row r="182" spans="1:28" hidden="1" outlineLevel="2" x14ac:dyDescent="0.2">
      <c r="A182" s="21"/>
      <c r="B182" s="9" t="s">
        <v>49</v>
      </c>
      <c r="C182" s="9">
        <v>1314</v>
      </c>
      <c r="D182" s="9" t="s">
        <v>102</v>
      </c>
      <c r="E182" s="8">
        <v>41497</v>
      </c>
      <c r="F182" s="9" t="s">
        <v>811</v>
      </c>
      <c r="G182" s="9" t="s">
        <v>45</v>
      </c>
      <c r="H182" s="9" t="s">
        <v>46</v>
      </c>
      <c r="I182" s="9" t="s">
        <v>99</v>
      </c>
      <c r="J182" s="9">
        <v>10.9</v>
      </c>
      <c r="K182" s="10">
        <v>100000000</v>
      </c>
      <c r="L182" s="10">
        <v>100000000</v>
      </c>
      <c r="M182" s="10">
        <v>0</v>
      </c>
      <c r="N182" s="10">
        <v>0</v>
      </c>
      <c r="O182" s="10">
        <v>0</v>
      </c>
      <c r="P182" s="10">
        <v>0</v>
      </c>
      <c r="Q182" s="10">
        <v>0</v>
      </c>
      <c r="R182" s="10">
        <v>0</v>
      </c>
      <c r="S182" s="10">
        <v>100000000</v>
      </c>
      <c r="T182" s="10">
        <v>100000000</v>
      </c>
      <c r="U182" s="10">
        <v>100000000</v>
      </c>
      <c r="V182" s="9">
        <v>100</v>
      </c>
      <c r="W182" s="9">
        <v>102.29</v>
      </c>
      <c r="X182" s="9">
        <v>0</v>
      </c>
      <c r="Y182" s="9">
        <v>0</v>
      </c>
      <c r="Z182" s="10">
        <v>102291014.2</v>
      </c>
      <c r="AA182" s="9">
        <v>9.61</v>
      </c>
      <c r="AB182" s="9" t="s">
        <v>569</v>
      </c>
    </row>
    <row r="183" spans="1:28" hidden="1" outlineLevel="2" x14ac:dyDescent="0.2">
      <c r="A183" s="21"/>
      <c r="B183" s="9" t="s">
        <v>49</v>
      </c>
      <c r="C183" s="9">
        <v>1314</v>
      </c>
      <c r="D183" s="9" t="s">
        <v>122</v>
      </c>
      <c r="E183" s="8">
        <v>41172</v>
      </c>
      <c r="G183" s="9" t="s">
        <v>45</v>
      </c>
      <c r="H183" s="9" t="s">
        <v>46</v>
      </c>
      <c r="I183" s="9" t="s">
        <v>99</v>
      </c>
      <c r="J183" s="9">
        <v>9.8000000000000007</v>
      </c>
      <c r="K183" s="10">
        <v>100000000</v>
      </c>
      <c r="L183" s="10">
        <v>100000000</v>
      </c>
      <c r="M183" s="10">
        <v>0</v>
      </c>
      <c r="N183" s="10">
        <v>0</v>
      </c>
      <c r="O183" s="10">
        <v>0</v>
      </c>
      <c r="P183" s="10">
        <v>0</v>
      </c>
      <c r="Q183" s="10">
        <v>0</v>
      </c>
      <c r="R183" s="10">
        <v>0</v>
      </c>
      <c r="S183" s="10">
        <v>100000000</v>
      </c>
      <c r="T183" s="10">
        <v>100000000</v>
      </c>
      <c r="U183" s="10">
        <v>100000000</v>
      </c>
      <c r="V183" s="9">
        <v>100</v>
      </c>
      <c r="W183" s="9">
        <v>100.2</v>
      </c>
      <c r="X183" s="9">
        <v>0</v>
      </c>
      <c r="Y183" s="9">
        <v>0</v>
      </c>
      <c r="Z183" s="10">
        <v>100201628.11</v>
      </c>
      <c r="AA183" s="9">
        <v>9.5299999999999994</v>
      </c>
      <c r="AB183" s="9" t="s">
        <v>569</v>
      </c>
    </row>
    <row r="184" spans="1:28" hidden="1" outlineLevel="2" x14ac:dyDescent="0.2">
      <c r="A184" s="21"/>
      <c r="B184" s="9" t="s">
        <v>49</v>
      </c>
      <c r="C184" s="9">
        <v>1314</v>
      </c>
      <c r="D184" s="9" t="s">
        <v>101</v>
      </c>
      <c r="E184" s="8">
        <v>42824</v>
      </c>
      <c r="G184" s="9" t="s">
        <v>45</v>
      </c>
      <c r="H184" s="9" t="s">
        <v>46</v>
      </c>
      <c r="I184" s="9" t="s">
        <v>99</v>
      </c>
      <c r="J184" s="9">
        <v>9.9</v>
      </c>
      <c r="K184" s="10">
        <v>100000000</v>
      </c>
      <c r="L184" s="10">
        <v>99911200</v>
      </c>
      <c r="M184" s="10">
        <v>0</v>
      </c>
      <c r="N184" s="10">
        <v>0</v>
      </c>
      <c r="O184" s="10">
        <v>0</v>
      </c>
      <c r="P184" s="10">
        <v>0</v>
      </c>
      <c r="Q184" s="10">
        <v>0</v>
      </c>
      <c r="R184" s="10">
        <v>0</v>
      </c>
      <c r="S184" s="10">
        <v>100000000</v>
      </c>
      <c r="T184" s="10">
        <v>99911200</v>
      </c>
      <c r="U184" s="10">
        <v>99911200</v>
      </c>
      <c r="V184" s="9">
        <v>99.91</v>
      </c>
      <c r="W184" s="9">
        <v>101.01</v>
      </c>
      <c r="X184" s="9">
        <v>0</v>
      </c>
      <c r="Y184" s="9">
        <v>0</v>
      </c>
      <c r="Z184" s="10">
        <v>101010569.48</v>
      </c>
      <c r="AA184" s="9">
        <v>9.6300000000000008</v>
      </c>
      <c r="AB184" s="9" t="s">
        <v>569</v>
      </c>
    </row>
    <row r="185" spans="1:28" hidden="1" outlineLevel="2" x14ac:dyDescent="0.2">
      <c r="A185" s="21"/>
      <c r="B185" s="9" t="s">
        <v>49</v>
      </c>
      <c r="C185" s="9">
        <v>1314</v>
      </c>
      <c r="D185" s="9" t="s">
        <v>210</v>
      </c>
      <c r="E185" s="8">
        <v>42816</v>
      </c>
      <c r="G185" s="9" t="s">
        <v>45</v>
      </c>
      <c r="H185" s="9" t="s">
        <v>46</v>
      </c>
      <c r="I185" s="9" t="s">
        <v>99</v>
      </c>
      <c r="J185" s="9">
        <v>9.9</v>
      </c>
      <c r="K185" s="10">
        <v>250000000</v>
      </c>
      <c r="L185" s="10">
        <v>249875000</v>
      </c>
      <c r="M185" s="10">
        <v>0</v>
      </c>
      <c r="N185" s="10">
        <v>0</v>
      </c>
      <c r="O185" s="10">
        <v>0</v>
      </c>
      <c r="P185" s="10">
        <v>0</v>
      </c>
      <c r="Q185" s="10">
        <v>0</v>
      </c>
      <c r="R185" s="10">
        <v>0</v>
      </c>
      <c r="S185" s="10">
        <v>250000000</v>
      </c>
      <c r="T185" s="10">
        <v>249875000</v>
      </c>
      <c r="U185" s="10">
        <v>249875000</v>
      </c>
      <c r="V185" s="9">
        <v>99.95</v>
      </c>
      <c r="W185" s="9">
        <v>101.01</v>
      </c>
      <c r="X185" s="9">
        <v>0</v>
      </c>
      <c r="Y185" s="9">
        <v>0</v>
      </c>
      <c r="Z185" s="10">
        <v>252513124.55000001</v>
      </c>
      <c r="AA185" s="9">
        <v>9.6300000000000008</v>
      </c>
      <c r="AB185" s="9" t="s">
        <v>569</v>
      </c>
    </row>
    <row r="186" spans="1:28" hidden="1" outlineLevel="2" x14ac:dyDescent="0.2">
      <c r="A186" s="21"/>
      <c r="B186" s="9" t="s">
        <v>49</v>
      </c>
      <c r="C186" s="9">
        <v>1314</v>
      </c>
      <c r="D186" s="9" t="s">
        <v>100</v>
      </c>
      <c r="E186" s="8">
        <v>40793</v>
      </c>
      <c r="G186" s="9" t="s">
        <v>45</v>
      </c>
      <c r="H186" s="9" t="s">
        <v>46</v>
      </c>
      <c r="I186" s="9" t="s">
        <v>99</v>
      </c>
      <c r="J186" s="9">
        <v>8.5500000000000007</v>
      </c>
      <c r="K186" s="10">
        <v>50000000</v>
      </c>
      <c r="L186" s="10">
        <v>50024634.490000002</v>
      </c>
      <c r="M186" s="10">
        <v>0</v>
      </c>
      <c r="N186" s="10">
        <v>0</v>
      </c>
      <c r="O186" s="10">
        <v>0</v>
      </c>
      <c r="P186" s="10">
        <v>0</v>
      </c>
      <c r="Q186" s="10">
        <v>0</v>
      </c>
      <c r="R186" s="10">
        <v>0</v>
      </c>
      <c r="S186" s="10">
        <v>50000000</v>
      </c>
      <c r="T186" s="10">
        <v>50024634.490000002</v>
      </c>
      <c r="U186" s="10">
        <v>50010535.579999998</v>
      </c>
      <c r="V186" s="9">
        <v>100.02</v>
      </c>
      <c r="W186" s="9">
        <v>99.82</v>
      </c>
      <c r="X186" s="9">
        <v>24634.49</v>
      </c>
      <c r="Y186" s="9">
        <v>14098.91</v>
      </c>
      <c r="Z186" s="10">
        <v>49909121.18</v>
      </c>
      <c r="AA186" s="9">
        <v>9.2799999999999994</v>
      </c>
      <c r="AB186" s="9" t="s">
        <v>569</v>
      </c>
    </row>
    <row r="187" spans="1:28" hidden="1" outlineLevel="2" x14ac:dyDescent="0.2">
      <c r="A187" s="21"/>
      <c r="B187" s="9" t="s">
        <v>49</v>
      </c>
      <c r="C187" s="9">
        <v>1314</v>
      </c>
      <c r="D187" s="9" t="s">
        <v>211</v>
      </c>
      <c r="E187" s="8">
        <v>40825</v>
      </c>
      <c r="G187" s="9" t="s">
        <v>45</v>
      </c>
      <c r="H187" s="9" t="s">
        <v>46</v>
      </c>
      <c r="I187" s="9" t="s">
        <v>99</v>
      </c>
      <c r="J187" s="9">
        <v>8.49</v>
      </c>
      <c r="K187" s="10">
        <v>300000000</v>
      </c>
      <c r="L187" s="10">
        <v>299334950</v>
      </c>
      <c r="M187" s="10">
        <v>0</v>
      </c>
      <c r="N187" s="10">
        <v>0</v>
      </c>
      <c r="O187" s="10">
        <v>0</v>
      </c>
      <c r="P187" s="10">
        <v>0</v>
      </c>
      <c r="Q187" s="10">
        <v>0</v>
      </c>
      <c r="R187" s="10">
        <v>0</v>
      </c>
      <c r="S187" s="10">
        <v>300000000</v>
      </c>
      <c r="T187" s="10">
        <v>299334950</v>
      </c>
      <c r="U187" s="10">
        <v>299334950</v>
      </c>
      <c r="V187" s="9">
        <v>99.78</v>
      </c>
      <c r="W187" s="9">
        <v>99.57</v>
      </c>
      <c r="X187" s="9">
        <v>0</v>
      </c>
      <c r="Y187" s="9">
        <v>0</v>
      </c>
      <c r="Z187" s="10">
        <v>298702616.51999998</v>
      </c>
      <c r="AA187" s="9">
        <v>9.51</v>
      </c>
      <c r="AB187" s="9" t="s">
        <v>569</v>
      </c>
    </row>
    <row r="188" spans="1:28" hidden="1" outlineLevel="2" x14ac:dyDescent="0.2">
      <c r="A188" s="21"/>
      <c r="B188" s="9" t="s">
        <v>49</v>
      </c>
      <c r="C188" s="9">
        <v>1314</v>
      </c>
      <c r="D188" s="9" t="s">
        <v>212</v>
      </c>
      <c r="E188" s="8">
        <v>42620</v>
      </c>
      <c r="G188" s="9" t="s">
        <v>45</v>
      </c>
      <c r="H188" s="9" t="s">
        <v>46</v>
      </c>
      <c r="I188" s="9" t="s">
        <v>99</v>
      </c>
      <c r="J188" s="9">
        <v>8.8000000000000007</v>
      </c>
      <c r="K188" s="10">
        <v>150000000</v>
      </c>
      <c r="L188" s="10">
        <v>150906134.37</v>
      </c>
      <c r="M188" s="10">
        <v>0</v>
      </c>
      <c r="N188" s="10">
        <v>0</v>
      </c>
      <c r="O188" s="10">
        <v>0</v>
      </c>
      <c r="P188" s="10">
        <v>0</v>
      </c>
      <c r="Q188" s="10">
        <v>0</v>
      </c>
      <c r="R188" s="10">
        <v>0</v>
      </c>
      <c r="S188" s="10">
        <v>150000000</v>
      </c>
      <c r="T188" s="10">
        <v>150906134.37</v>
      </c>
      <c r="U188" s="10">
        <v>150864614.71000001</v>
      </c>
      <c r="V188" s="9">
        <v>100.58</v>
      </c>
      <c r="W188" s="9">
        <v>98.24</v>
      </c>
      <c r="X188" s="9">
        <v>906134.37</v>
      </c>
      <c r="Y188" s="9">
        <v>41519.660000000003</v>
      </c>
      <c r="Z188" s="10">
        <v>147365060.37</v>
      </c>
      <c r="AA188" s="9">
        <v>9.44</v>
      </c>
      <c r="AB188" s="9" t="s">
        <v>569</v>
      </c>
    </row>
    <row r="189" spans="1:28" outlineLevel="1" collapsed="1" x14ac:dyDescent="0.2">
      <c r="A189" s="21"/>
      <c r="E189" s="8"/>
      <c r="I189" s="98" t="s">
        <v>878</v>
      </c>
      <c r="K189" s="10">
        <f t="shared" ref="K189:P189" si="38">SUBTOTAL(9,K176:K188)</f>
        <v>1450000000</v>
      </c>
      <c r="L189" s="10">
        <f t="shared" si="38"/>
        <v>1450051918.8600001</v>
      </c>
      <c r="M189" s="10">
        <f t="shared" si="38"/>
        <v>0</v>
      </c>
      <c r="N189" s="10">
        <f t="shared" si="38"/>
        <v>0</v>
      </c>
      <c r="O189" s="10">
        <f t="shared" si="38"/>
        <v>0</v>
      </c>
      <c r="P189" s="10">
        <f t="shared" si="38"/>
        <v>0</v>
      </c>
      <c r="S189" s="10">
        <f>SUBTOTAL(9,S176:S188)</f>
        <v>1450000000</v>
      </c>
      <c r="U189" s="10">
        <f>SUBTOTAL(9,U176:U188)</f>
        <v>1449996300.29</v>
      </c>
    </row>
    <row r="190" spans="1:28" hidden="1" outlineLevel="2" x14ac:dyDescent="0.2">
      <c r="A190" s="21"/>
      <c r="B190" s="9" t="s">
        <v>49</v>
      </c>
      <c r="C190" s="9">
        <v>1314</v>
      </c>
      <c r="D190" s="9" t="s">
        <v>602</v>
      </c>
      <c r="E190" s="8">
        <v>42791</v>
      </c>
      <c r="G190" s="9" t="s">
        <v>45</v>
      </c>
      <c r="H190" s="9" t="s">
        <v>46</v>
      </c>
      <c r="I190" s="9" t="s">
        <v>97</v>
      </c>
      <c r="J190" s="9">
        <v>8.9</v>
      </c>
      <c r="K190" s="10">
        <v>50000000</v>
      </c>
      <c r="L190" s="10">
        <v>49421200</v>
      </c>
      <c r="M190" s="10">
        <v>0</v>
      </c>
      <c r="N190" s="10">
        <v>0</v>
      </c>
      <c r="O190" s="10">
        <v>0</v>
      </c>
      <c r="P190" s="10">
        <v>0</v>
      </c>
      <c r="Q190" s="10">
        <v>0</v>
      </c>
      <c r="R190" s="10">
        <v>0</v>
      </c>
      <c r="S190" s="10">
        <v>50000000</v>
      </c>
      <c r="T190" s="10">
        <v>49421200</v>
      </c>
      <c r="U190" s="10">
        <v>49421200</v>
      </c>
      <c r="V190" s="9">
        <v>98.84</v>
      </c>
      <c r="W190" s="9">
        <v>84.91</v>
      </c>
      <c r="X190" s="9">
        <v>0</v>
      </c>
      <c r="Y190" s="9">
        <v>0</v>
      </c>
      <c r="Z190" s="10">
        <v>42456194.43</v>
      </c>
      <c r="AA190" s="9">
        <v>9.6300000000000008</v>
      </c>
      <c r="AB190" s="9" t="s">
        <v>569</v>
      </c>
    </row>
    <row r="191" spans="1:28" hidden="1" outlineLevel="2" x14ac:dyDescent="0.2">
      <c r="A191" s="21"/>
      <c r="B191" s="9" t="s">
        <v>49</v>
      </c>
      <c r="C191" s="9">
        <v>1314</v>
      </c>
      <c r="D191" s="9" t="s">
        <v>604</v>
      </c>
      <c r="E191" s="8">
        <v>42298</v>
      </c>
      <c r="F191" s="9" t="s">
        <v>812</v>
      </c>
      <c r="G191" s="9" t="s">
        <v>45</v>
      </c>
      <c r="H191" s="9" t="s">
        <v>46</v>
      </c>
      <c r="I191" s="9" t="s">
        <v>97</v>
      </c>
      <c r="J191" s="9">
        <v>8.84</v>
      </c>
      <c r="K191" s="10">
        <v>190000000</v>
      </c>
      <c r="L191" s="10">
        <v>187163960</v>
      </c>
      <c r="M191" s="10">
        <v>0</v>
      </c>
      <c r="N191" s="10">
        <v>0</v>
      </c>
      <c r="O191" s="10">
        <v>0</v>
      </c>
      <c r="P191" s="10">
        <v>0</v>
      </c>
      <c r="Q191" s="10">
        <v>0</v>
      </c>
      <c r="R191" s="10">
        <v>0</v>
      </c>
      <c r="S191" s="10">
        <v>190000000</v>
      </c>
      <c r="T191" s="10">
        <v>187163960</v>
      </c>
      <c r="U191" s="10">
        <v>187163960</v>
      </c>
      <c r="V191" s="9">
        <v>98.51</v>
      </c>
      <c r="W191" s="9">
        <v>97.25</v>
      </c>
      <c r="X191" s="9">
        <v>0</v>
      </c>
      <c r="Y191" s="9">
        <v>0</v>
      </c>
      <c r="Z191" s="10">
        <v>184773003.31999999</v>
      </c>
      <c r="AA191" s="9">
        <v>9.6199999999999992</v>
      </c>
      <c r="AB191" s="9" t="s">
        <v>569</v>
      </c>
    </row>
    <row r="192" spans="1:28" hidden="1" outlineLevel="2" x14ac:dyDescent="0.2">
      <c r="A192" s="21"/>
      <c r="B192" s="9" t="s">
        <v>49</v>
      </c>
      <c r="C192" s="9">
        <v>1314</v>
      </c>
      <c r="D192" s="9" t="s">
        <v>601</v>
      </c>
      <c r="E192" s="8">
        <v>42664</v>
      </c>
      <c r="F192" s="9" t="s">
        <v>813</v>
      </c>
      <c r="G192" s="9" t="s">
        <v>45</v>
      </c>
      <c r="H192" s="9" t="s">
        <v>46</v>
      </c>
      <c r="I192" s="9" t="s">
        <v>97</v>
      </c>
      <c r="J192" s="9">
        <v>8.84</v>
      </c>
      <c r="K192" s="10">
        <v>100000000</v>
      </c>
      <c r="L192" s="10">
        <v>98507100</v>
      </c>
      <c r="M192" s="10">
        <v>0</v>
      </c>
      <c r="N192" s="10">
        <v>0</v>
      </c>
      <c r="O192" s="10">
        <v>0</v>
      </c>
      <c r="P192" s="10">
        <v>0</v>
      </c>
      <c r="Q192" s="10">
        <v>0</v>
      </c>
      <c r="R192" s="10">
        <v>0</v>
      </c>
      <c r="S192" s="10">
        <v>100000000</v>
      </c>
      <c r="T192" s="10">
        <v>98507100</v>
      </c>
      <c r="U192" s="10">
        <v>98507100</v>
      </c>
      <c r="V192" s="9">
        <v>98.51</v>
      </c>
      <c r="W192" s="9">
        <v>96.75</v>
      </c>
      <c r="X192" s="9">
        <v>0</v>
      </c>
      <c r="Y192" s="9">
        <v>0</v>
      </c>
      <c r="Z192" s="10">
        <v>96745004.469999999</v>
      </c>
      <c r="AA192" s="9">
        <v>9.6199999999999992</v>
      </c>
      <c r="AB192" s="9" t="s">
        <v>569</v>
      </c>
    </row>
    <row r="193" spans="1:28" hidden="1" outlineLevel="2" x14ac:dyDescent="0.2">
      <c r="A193" s="21"/>
      <c r="B193" s="9" t="s">
        <v>49</v>
      </c>
      <c r="C193" s="9">
        <v>1314</v>
      </c>
      <c r="D193" s="9" t="s">
        <v>134</v>
      </c>
      <c r="E193" s="8">
        <v>42167</v>
      </c>
      <c r="G193" s="9" t="s">
        <v>45</v>
      </c>
      <c r="H193" s="9" t="s">
        <v>46</v>
      </c>
      <c r="I193" s="9" t="s">
        <v>97</v>
      </c>
      <c r="J193" s="9">
        <v>10.1</v>
      </c>
      <c r="K193" s="10">
        <v>50000000</v>
      </c>
      <c r="L193" s="10">
        <v>49907250</v>
      </c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10">
        <v>0</v>
      </c>
      <c r="S193" s="10">
        <v>50000000</v>
      </c>
      <c r="T193" s="10">
        <v>49907250</v>
      </c>
      <c r="U193" s="10">
        <v>49907250</v>
      </c>
      <c r="V193" s="9">
        <v>99.81</v>
      </c>
      <c r="W193" s="9">
        <v>101.47</v>
      </c>
      <c r="X193" s="9">
        <v>0</v>
      </c>
      <c r="Y193" s="9">
        <v>0</v>
      </c>
      <c r="Z193" s="10">
        <v>50736415.340000004</v>
      </c>
      <c r="AA193" s="9">
        <v>9.6199999999999992</v>
      </c>
      <c r="AB193" s="9" t="s">
        <v>569</v>
      </c>
    </row>
    <row r="194" spans="1:28" hidden="1" outlineLevel="2" x14ac:dyDescent="0.2">
      <c r="A194" s="21"/>
      <c r="B194" s="9" t="s">
        <v>49</v>
      </c>
      <c r="C194" s="9">
        <v>1314</v>
      </c>
      <c r="D194" s="9" t="s">
        <v>135</v>
      </c>
      <c r="E194" s="8">
        <v>41802</v>
      </c>
      <c r="G194" s="9" t="s">
        <v>45</v>
      </c>
      <c r="H194" s="9" t="s">
        <v>46</v>
      </c>
      <c r="I194" s="9" t="s">
        <v>97</v>
      </c>
      <c r="J194" s="9">
        <v>10.1</v>
      </c>
      <c r="K194" s="10">
        <v>50000000</v>
      </c>
      <c r="L194" s="10">
        <v>49907250</v>
      </c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10">
        <v>0</v>
      </c>
      <c r="S194" s="10">
        <v>50000000</v>
      </c>
      <c r="T194" s="10">
        <v>49907250</v>
      </c>
      <c r="U194" s="10">
        <v>49907250</v>
      </c>
      <c r="V194" s="9">
        <v>99.81</v>
      </c>
      <c r="W194" s="9">
        <v>101.16</v>
      </c>
      <c r="X194" s="9">
        <v>0</v>
      </c>
      <c r="Y194" s="9">
        <v>0</v>
      </c>
      <c r="Z194" s="10">
        <v>50581214.100000001</v>
      </c>
      <c r="AA194" s="9">
        <v>9.61</v>
      </c>
      <c r="AB194" s="9" t="s">
        <v>569</v>
      </c>
    </row>
    <row r="195" spans="1:28" hidden="1" outlineLevel="2" x14ac:dyDescent="0.2">
      <c r="A195" s="21"/>
      <c r="B195" s="9" t="s">
        <v>49</v>
      </c>
      <c r="C195" s="9">
        <v>1314</v>
      </c>
      <c r="D195" s="9" t="s">
        <v>136</v>
      </c>
      <c r="E195" s="8">
        <v>41437</v>
      </c>
      <c r="G195" s="9" t="s">
        <v>45</v>
      </c>
      <c r="H195" s="9" t="s">
        <v>46</v>
      </c>
      <c r="I195" s="9" t="s">
        <v>97</v>
      </c>
      <c r="J195" s="9">
        <v>10.1</v>
      </c>
      <c r="K195" s="10">
        <v>50000000</v>
      </c>
      <c r="L195" s="10">
        <v>49907250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10">
        <v>0</v>
      </c>
      <c r="S195" s="10">
        <v>50000000</v>
      </c>
      <c r="T195" s="10">
        <v>49907250</v>
      </c>
      <c r="U195" s="10">
        <v>49907250</v>
      </c>
      <c r="V195" s="9">
        <v>99.81</v>
      </c>
      <c r="W195" s="9">
        <v>100.8</v>
      </c>
      <c r="X195" s="9">
        <v>0</v>
      </c>
      <c r="Y195" s="9">
        <v>0</v>
      </c>
      <c r="Z195" s="10">
        <v>50398781.390000001</v>
      </c>
      <c r="AA195" s="9">
        <v>9.61</v>
      </c>
      <c r="AB195" s="9" t="s">
        <v>569</v>
      </c>
    </row>
    <row r="196" spans="1:28" hidden="1" outlineLevel="2" x14ac:dyDescent="0.2">
      <c r="A196" s="21"/>
      <c r="B196" s="9" t="s">
        <v>49</v>
      </c>
      <c r="C196" s="9">
        <v>1314</v>
      </c>
      <c r="D196" s="9" t="s">
        <v>137</v>
      </c>
      <c r="E196" s="8">
        <v>41072</v>
      </c>
      <c r="G196" s="9" t="s">
        <v>45</v>
      </c>
      <c r="H196" s="9" t="s">
        <v>46</v>
      </c>
      <c r="I196" s="9" t="s">
        <v>97</v>
      </c>
      <c r="J196" s="9">
        <v>10.1</v>
      </c>
      <c r="K196" s="10">
        <v>50000000</v>
      </c>
      <c r="L196" s="10">
        <v>49907250</v>
      </c>
      <c r="M196" s="10">
        <v>0</v>
      </c>
      <c r="N196" s="10">
        <v>0</v>
      </c>
      <c r="O196" s="10">
        <v>0</v>
      </c>
      <c r="P196" s="10">
        <v>0</v>
      </c>
      <c r="Q196" s="10">
        <v>0</v>
      </c>
      <c r="R196" s="10">
        <v>0</v>
      </c>
      <c r="S196" s="10">
        <v>50000000</v>
      </c>
      <c r="T196" s="10">
        <v>49907250</v>
      </c>
      <c r="U196" s="10">
        <v>49907250</v>
      </c>
      <c r="V196" s="9">
        <v>99.81</v>
      </c>
      <c r="W196" s="9">
        <v>100.46</v>
      </c>
      <c r="X196" s="9">
        <v>0</v>
      </c>
      <c r="Y196" s="9">
        <v>0</v>
      </c>
      <c r="Z196" s="10">
        <v>50228901.93</v>
      </c>
      <c r="AA196" s="9">
        <v>9.5</v>
      </c>
      <c r="AB196" s="9" t="s">
        <v>569</v>
      </c>
    </row>
    <row r="197" spans="1:28" hidden="1" outlineLevel="2" x14ac:dyDescent="0.2">
      <c r="A197" s="21"/>
      <c r="B197" s="9" t="s">
        <v>49</v>
      </c>
      <c r="C197" s="9">
        <v>1314</v>
      </c>
      <c r="D197" s="9" t="s">
        <v>138</v>
      </c>
      <c r="E197" s="8">
        <v>40706</v>
      </c>
      <c r="G197" s="9" t="s">
        <v>45</v>
      </c>
      <c r="H197" s="9" t="s">
        <v>46</v>
      </c>
      <c r="I197" s="9" t="s">
        <v>97</v>
      </c>
      <c r="J197" s="9">
        <v>10.1</v>
      </c>
      <c r="K197" s="10">
        <v>50000000</v>
      </c>
      <c r="L197" s="10">
        <v>49906350</v>
      </c>
      <c r="M197" s="10">
        <v>0</v>
      </c>
      <c r="N197" s="10">
        <v>0</v>
      </c>
      <c r="O197" s="10">
        <v>50000000</v>
      </c>
      <c r="P197" s="10">
        <v>49906350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9">
        <v>0</v>
      </c>
      <c r="W197" s="9">
        <v>0</v>
      </c>
      <c r="X197" s="9">
        <v>0</v>
      </c>
      <c r="Y197" s="9">
        <v>0</v>
      </c>
      <c r="Z197" s="10">
        <v>0</v>
      </c>
      <c r="AA197" s="9">
        <v>0</v>
      </c>
      <c r="AB197" s="9" t="s">
        <v>569</v>
      </c>
    </row>
    <row r="198" spans="1:28" hidden="1" outlineLevel="2" x14ac:dyDescent="0.2">
      <c r="A198" s="21"/>
      <c r="B198" s="9" t="s">
        <v>49</v>
      </c>
      <c r="C198" s="9">
        <v>1314</v>
      </c>
      <c r="D198" s="9" t="s">
        <v>139</v>
      </c>
      <c r="E198" s="8">
        <v>41923</v>
      </c>
      <c r="G198" s="9" t="s">
        <v>45</v>
      </c>
      <c r="H198" s="9" t="s">
        <v>46</v>
      </c>
      <c r="I198" s="9" t="s">
        <v>97</v>
      </c>
      <c r="J198" s="9">
        <v>8.73</v>
      </c>
      <c r="K198" s="10">
        <v>100000000</v>
      </c>
      <c r="L198" s="10">
        <v>99951100</v>
      </c>
      <c r="M198" s="10">
        <v>0</v>
      </c>
      <c r="N198" s="10">
        <v>0</v>
      </c>
      <c r="O198" s="10">
        <v>0</v>
      </c>
      <c r="P198" s="10">
        <v>0</v>
      </c>
      <c r="Q198" s="10">
        <v>0</v>
      </c>
      <c r="R198" s="10">
        <v>0</v>
      </c>
      <c r="S198" s="10">
        <v>100000000</v>
      </c>
      <c r="T198" s="10">
        <v>99951100</v>
      </c>
      <c r="U198" s="10">
        <v>99951100</v>
      </c>
      <c r="V198" s="9">
        <v>99.95</v>
      </c>
      <c r="W198" s="9">
        <v>97.51</v>
      </c>
      <c r="X198" s="9">
        <v>0</v>
      </c>
      <c r="Y198" s="9">
        <v>0</v>
      </c>
      <c r="Z198" s="10">
        <v>97505492.269999996</v>
      </c>
      <c r="AA198" s="9">
        <v>9.61</v>
      </c>
      <c r="AB198" s="9" t="s">
        <v>569</v>
      </c>
    </row>
    <row r="199" spans="1:28" hidden="1" outlineLevel="2" x14ac:dyDescent="0.2">
      <c r="A199" s="21"/>
      <c r="B199" s="9" t="s">
        <v>49</v>
      </c>
      <c r="C199" s="9">
        <v>1314</v>
      </c>
      <c r="D199" s="9" t="s">
        <v>140</v>
      </c>
      <c r="E199" s="8">
        <v>41558</v>
      </c>
      <c r="G199" s="9" t="s">
        <v>45</v>
      </c>
      <c r="H199" s="9" t="s">
        <v>46</v>
      </c>
      <c r="I199" s="9" t="s">
        <v>97</v>
      </c>
      <c r="J199" s="9">
        <v>8.73</v>
      </c>
      <c r="K199" s="10">
        <v>100000000</v>
      </c>
      <c r="L199" s="10">
        <v>99945000</v>
      </c>
      <c r="M199" s="10">
        <v>0</v>
      </c>
      <c r="N199" s="10">
        <v>0</v>
      </c>
      <c r="O199" s="10">
        <v>0</v>
      </c>
      <c r="P199" s="10">
        <v>0</v>
      </c>
      <c r="Q199" s="10">
        <v>0</v>
      </c>
      <c r="R199" s="10">
        <v>0</v>
      </c>
      <c r="S199" s="10">
        <v>100000000</v>
      </c>
      <c r="T199" s="10">
        <v>99945000</v>
      </c>
      <c r="U199" s="10">
        <v>99945000</v>
      </c>
      <c r="V199" s="9">
        <v>99.95</v>
      </c>
      <c r="W199" s="9">
        <v>98.16</v>
      </c>
      <c r="X199" s="9">
        <v>0</v>
      </c>
      <c r="Y199" s="9">
        <v>0</v>
      </c>
      <c r="Z199" s="10">
        <v>98164097.239999995</v>
      </c>
      <c r="AA199" s="9">
        <v>9.61</v>
      </c>
      <c r="AB199" s="9" t="s">
        <v>569</v>
      </c>
    </row>
    <row r="200" spans="1:28" hidden="1" outlineLevel="2" x14ac:dyDescent="0.2">
      <c r="A200" s="21"/>
      <c r="B200" s="9" t="s">
        <v>49</v>
      </c>
      <c r="C200" s="9">
        <v>1314</v>
      </c>
      <c r="D200" s="9" t="s">
        <v>141</v>
      </c>
      <c r="E200" s="8">
        <v>42654</v>
      </c>
      <c r="G200" s="9" t="s">
        <v>45</v>
      </c>
      <c r="H200" s="9" t="s">
        <v>46</v>
      </c>
      <c r="I200" s="9" t="s">
        <v>97</v>
      </c>
      <c r="J200" s="9">
        <v>8.73</v>
      </c>
      <c r="K200" s="10">
        <v>50000000</v>
      </c>
      <c r="L200" s="10">
        <v>49910650</v>
      </c>
      <c r="M200" s="10">
        <v>0</v>
      </c>
      <c r="N200" s="10">
        <v>0</v>
      </c>
      <c r="O200" s="10">
        <v>0</v>
      </c>
      <c r="P200" s="10">
        <v>0</v>
      </c>
      <c r="Q200" s="10">
        <v>0</v>
      </c>
      <c r="R200" s="10">
        <v>0</v>
      </c>
      <c r="S200" s="10">
        <v>50000000</v>
      </c>
      <c r="T200" s="10">
        <v>49910650</v>
      </c>
      <c r="U200" s="10">
        <v>49910650</v>
      </c>
      <c r="V200" s="9">
        <v>99.82</v>
      </c>
      <c r="W200" s="9">
        <v>96.33</v>
      </c>
      <c r="X200" s="9">
        <v>0</v>
      </c>
      <c r="Y200" s="9">
        <v>0</v>
      </c>
      <c r="Z200" s="10">
        <v>48163371.909999996</v>
      </c>
      <c r="AA200" s="9">
        <v>9.6199999999999992</v>
      </c>
      <c r="AB200" s="9" t="s">
        <v>569</v>
      </c>
    </row>
    <row r="201" spans="1:28" outlineLevel="1" collapsed="1" x14ac:dyDescent="0.2">
      <c r="A201" s="21"/>
      <c r="E201" s="8"/>
      <c r="I201" s="98" t="s">
        <v>876</v>
      </c>
      <c r="K201" s="10">
        <f t="shared" ref="K201:P201" si="39">SUBTOTAL(9,K190:K200)</f>
        <v>840000000</v>
      </c>
      <c r="L201" s="10">
        <f t="shared" si="39"/>
        <v>834434360</v>
      </c>
      <c r="M201" s="10">
        <f t="shared" si="39"/>
        <v>0</v>
      </c>
      <c r="N201" s="10">
        <f t="shared" si="39"/>
        <v>0</v>
      </c>
      <c r="O201" s="10">
        <f t="shared" si="39"/>
        <v>50000000</v>
      </c>
      <c r="P201" s="10">
        <f t="shared" si="39"/>
        <v>49906350</v>
      </c>
      <c r="S201" s="10">
        <f>SUBTOTAL(9,S190:S200)</f>
        <v>790000000</v>
      </c>
      <c r="U201" s="10">
        <f>SUBTOTAL(9,U190:U200)</f>
        <v>784528010</v>
      </c>
    </row>
    <row r="202" spans="1:28" hidden="1" outlineLevel="2" x14ac:dyDescent="0.2">
      <c r="A202" s="21"/>
      <c r="B202" s="9" t="s">
        <v>49</v>
      </c>
      <c r="C202" s="9">
        <v>9.57</v>
      </c>
      <c r="D202" s="9" t="s">
        <v>814</v>
      </c>
      <c r="E202" s="8">
        <v>44347</v>
      </c>
      <c r="G202" s="9" t="s">
        <v>45</v>
      </c>
      <c r="H202" s="9" t="s">
        <v>46</v>
      </c>
      <c r="I202" s="9" t="s">
        <v>181</v>
      </c>
      <c r="J202" s="9">
        <v>9.57</v>
      </c>
      <c r="K202" s="10">
        <v>0</v>
      </c>
      <c r="L202" s="10">
        <v>0</v>
      </c>
      <c r="M202" s="10">
        <v>200000000</v>
      </c>
      <c r="N202" s="10">
        <v>200000000</v>
      </c>
      <c r="O202" s="10">
        <v>0</v>
      </c>
      <c r="P202" s="10">
        <v>0</v>
      </c>
      <c r="Q202" s="10">
        <v>0</v>
      </c>
      <c r="R202" s="10">
        <v>0</v>
      </c>
      <c r="S202" s="10">
        <v>200000000</v>
      </c>
      <c r="T202" s="10">
        <v>200000000</v>
      </c>
      <c r="U202" s="10">
        <v>200000000</v>
      </c>
      <c r="V202" s="9">
        <v>100</v>
      </c>
      <c r="W202" s="9">
        <v>102.21</v>
      </c>
      <c r="X202" s="9">
        <v>0</v>
      </c>
      <c r="Y202" s="9">
        <v>0</v>
      </c>
      <c r="Z202" s="10">
        <v>204422740.16999999</v>
      </c>
      <c r="AA202" s="9">
        <v>9.43</v>
      </c>
      <c r="AB202" s="9" t="s">
        <v>569</v>
      </c>
    </row>
    <row r="203" spans="1:28" outlineLevel="1" collapsed="1" x14ac:dyDescent="0.2">
      <c r="A203" s="21"/>
      <c r="E203" s="8"/>
      <c r="I203" s="98" t="s">
        <v>874</v>
      </c>
      <c r="K203" s="10">
        <f t="shared" ref="K203:P203" si="40">SUBTOTAL(9,K202:K202)</f>
        <v>0</v>
      </c>
      <c r="L203" s="10">
        <f t="shared" si="40"/>
        <v>0</v>
      </c>
      <c r="M203" s="10">
        <f t="shared" si="40"/>
        <v>200000000</v>
      </c>
      <c r="N203" s="10">
        <f t="shared" si="40"/>
        <v>200000000</v>
      </c>
      <c r="O203" s="10">
        <f t="shared" si="40"/>
        <v>0</v>
      </c>
      <c r="P203" s="10">
        <f t="shared" si="40"/>
        <v>0</v>
      </c>
      <c r="S203" s="10">
        <f>SUBTOTAL(9,S202:S202)</f>
        <v>200000000</v>
      </c>
      <c r="U203" s="10">
        <f>SUBTOTAL(9,U202:U202)</f>
        <v>200000000</v>
      </c>
    </row>
    <row r="204" spans="1:28" hidden="1" outlineLevel="2" x14ac:dyDescent="0.2">
      <c r="A204" s="21"/>
      <c r="B204" s="9" t="s">
        <v>49</v>
      </c>
      <c r="C204" s="9">
        <v>9.2799999999999994</v>
      </c>
      <c r="D204" s="9" t="s">
        <v>815</v>
      </c>
      <c r="E204" s="8">
        <v>46127</v>
      </c>
      <c r="G204" s="9" t="s">
        <v>45</v>
      </c>
      <c r="H204" s="9" t="s">
        <v>197</v>
      </c>
      <c r="I204" s="9" t="s">
        <v>751</v>
      </c>
      <c r="J204" s="9">
        <v>9.2799999999999994</v>
      </c>
      <c r="K204" s="10">
        <v>0</v>
      </c>
      <c r="L204" s="10">
        <v>0</v>
      </c>
      <c r="M204" s="10">
        <v>200000000</v>
      </c>
      <c r="N204" s="10">
        <v>200000000</v>
      </c>
      <c r="O204" s="10">
        <v>0</v>
      </c>
      <c r="P204" s="10">
        <v>0</v>
      </c>
      <c r="Q204" s="10">
        <v>0</v>
      </c>
      <c r="R204" s="10">
        <v>0</v>
      </c>
      <c r="S204" s="10">
        <v>200000000</v>
      </c>
      <c r="T204" s="10">
        <v>200000000</v>
      </c>
      <c r="U204" s="10">
        <v>200000000</v>
      </c>
      <c r="V204" s="9">
        <v>100</v>
      </c>
      <c r="W204" s="9">
        <v>95.95</v>
      </c>
      <c r="X204" s="9">
        <v>0</v>
      </c>
      <c r="Y204" s="9">
        <v>0</v>
      </c>
      <c r="Z204" s="10">
        <v>191905290.12</v>
      </c>
      <c r="AA204" s="9">
        <v>9.92</v>
      </c>
      <c r="AB204" s="9" t="s">
        <v>569</v>
      </c>
    </row>
    <row r="205" spans="1:28" outlineLevel="1" collapsed="1" x14ac:dyDescent="0.2">
      <c r="A205" s="21"/>
      <c r="E205" s="8"/>
      <c r="I205" s="98" t="s">
        <v>873</v>
      </c>
      <c r="K205" s="10">
        <f t="shared" ref="K205:P205" si="41">SUBTOTAL(9,K204:K204)</f>
        <v>0</v>
      </c>
      <c r="L205" s="10">
        <f t="shared" si="41"/>
        <v>0</v>
      </c>
      <c r="M205" s="10">
        <f t="shared" si="41"/>
        <v>200000000</v>
      </c>
      <c r="N205" s="10">
        <f t="shared" si="41"/>
        <v>200000000</v>
      </c>
      <c r="O205" s="10">
        <f t="shared" si="41"/>
        <v>0</v>
      </c>
      <c r="P205" s="10">
        <f t="shared" si="41"/>
        <v>0</v>
      </c>
      <c r="S205" s="10">
        <f>SUBTOTAL(9,S204:S204)</f>
        <v>200000000</v>
      </c>
      <c r="U205" s="10">
        <f>SUBTOTAL(9,U204:U204)</f>
        <v>200000000</v>
      </c>
    </row>
    <row r="206" spans="1:28" hidden="1" outlineLevel="2" x14ac:dyDescent="0.2">
      <c r="A206" s="21"/>
      <c r="B206" s="9" t="s">
        <v>49</v>
      </c>
      <c r="C206" s="9">
        <v>9.27</v>
      </c>
      <c r="D206" s="9" t="s">
        <v>814</v>
      </c>
      <c r="E206" s="8">
        <v>44326</v>
      </c>
      <c r="G206" s="9" t="s">
        <v>45</v>
      </c>
      <c r="H206" s="9" t="s">
        <v>46</v>
      </c>
      <c r="I206" s="9" t="s">
        <v>181</v>
      </c>
      <c r="J206" s="9">
        <v>9.27</v>
      </c>
      <c r="K206" s="10">
        <v>0</v>
      </c>
      <c r="L206" s="10">
        <v>0</v>
      </c>
      <c r="M206" s="10">
        <v>300000000</v>
      </c>
      <c r="N206" s="10">
        <v>300000000</v>
      </c>
      <c r="O206" s="10">
        <v>0</v>
      </c>
      <c r="P206" s="10">
        <v>0</v>
      </c>
      <c r="Q206" s="10">
        <v>0</v>
      </c>
      <c r="R206" s="10">
        <v>0</v>
      </c>
      <c r="S206" s="10">
        <v>300000000</v>
      </c>
      <c r="T206" s="10">
        <v>300000000</v>
      </c>
      <c r="U206" s="10">
        <v>300000000</v>
      </c>
      <c r="V206" s="9">
        <v>100</v>
      </c>
      <c r="W206" s="9">
        <v>100.29</v>
      </c>
      <c r="X206" s="9">
        <v>0</v>
      </c>
      <c r="Y206" s="9">
        <v>0</v>
      </c>
      <c r="Z206" s="10">
        <v>300862564.06999999</v>
      </c>
      <c r="AA206" s="9">
        <v>9.43</v>
      </c>
      <c r="AB206" s="9" t="s">
        <v>569</v>
      </c>
    </row>
    <row r="207" spans="1:28" outlineLevel="1" collapsed="1" x14ac:dyDescent="0.2">
      <c r="A207" s="21"/>
      <c r="E207" s="8"/>
      <c r="I207" s="98" t="s">
        <v>874</v>
      </c>
      <c r="K207" s="10">
        <f t="shared" ref="K207:P207" si="42">SUBTOTAL(9,K206:K206)</f>
        <v>0</v>
      </c>
      <c r="L207" s="10">
        <f t="shared" si="42"/>
        <v>0</v>
      </c>
      <c r="M207" s="10">
        <f t="shared" si="42"/>
        <v>300000000</v>
      </c>
      <c r="N207" s="10">
        <f t="shared" si="42"/>
        <v>300000000</v>
      </c>
      <c r="O207" s="10">
        <f t="shared" si="42"/>
        <v>0</v>
      </c>
      <c r="P207" s="10">
        <f t="shared" si="42"/>
        <v>0</v>
      </c>
      <c r="S207" s="10">
        <f>SUBTOTAL(9,S206:S206)</f>
        <v>300000000</v>
      </c>
      <c r="U207" s="10">
        <f>SUBTOTAL(9,U206:U206)</f>
        <v>300000000</v>
      </c>
    </row>
    <row r="208" spans="1:28" hidden="1" outlineLevel="2" x14ac:dyDescent="0.2">
      <c r="A208" s="21"/>
      <c r="B208" s="9" t="s">
        <v>49</v>
      </c>
      <c r="C208" s="9">
        <v>9.2100000000000009</v>
      </c>
      <c r="D208" s="9" t="s">
        <v>816</v>
      </c>
      <c r="E208" s="8">
        <v>44376</v>
      </c>
      <c r="G208" s="9" t="s">
        <v>45</v>
      </c>
      <c r="H208" s="9" t="s">
        <v>46</v>
      </c>
      <c r="I208" s="9" t="s">
        <v>99</v>
      </c>
      <c r="J208" s="9">
        <v>9.61</v>
      </c>
      <c r="K208" s="10">
        <v>0</v>
      </c>
      <c r="L208" s="10">
        <v>0</v>
      </c>
      <c r="M208" s="10">
        <v>300000000</v>
      </c>
      <c r="N208" s="10">
        <v>300000000</v>
      </c>
      <c r="O208" s="10">
        <v>0</v>
      </c>
      <c r="P208" s="10">
        <v>0</v>
      </c>
      <c r="Q208" s="10">
        <v>0</v>
      </c>
      <c r="R208" s="10">
        <v>0</v>
      </c>
      <c r="S208" s="10">
        <v>300000000</v>
      </c>
      <c r="T208" s="10">
        <v>300000000</v>
      </c>
      <c r="U208" s="10">
        <v>300000000</v>
      </c>
      <c r="V208" s="9">
        <v>100</v>
      </c>
      <c r="W208" s="9">
        <v>99.94</v>
      </c>
      <c r="X208" s="9">
        <v>0</v>
      </c>
      <c r="Y208" s="9">
        <v>0</v>
      </c>
      <c r="Z208" s="10">
        <v>299822531.62</v>
      </c>
      <c r="AA208" s="9">
        <v>9.61</v>
      </c>
      <c r="AB208" s="9" t="s">
        <v>569</v>
      </c>
    </row>
    <row r="209" spans="1:28" hidden="1" outlineLevel="2" x14ac:dyDescent="0.2">
      <c r="A209" s="21"/>
      <c r="B209" s="9" t="s">
        <v>49</v>
      </c>
      <c r="C209" s="9">
        <v>9.18</v>
      </c>
      <c r="D209" s="9" t="s">
        <v>817</v>
      </c>
      <c r="E209" s="8">
        <v>44301</v>
      </c>
      <c r="G209" s="9" t="s">
        <v>45</v>
      </c>
      <c r="H209" s="9" t="s">
        <v>46</v>
      </c>
      <c r="I209" s="9" t="s">
        <v>99</v>
      </c>
      <c r="J209" s="9">
        <v>9.18</v>
      </c>
      <c r="K209" s="10">
        <v>0</v>
      </c>
      <c r="L209" s="10">
        <v>0</v>
      </c>
      <c r="M209" s="10">
        <v>400000000</v>
      </c>
      <c r="N209" s="10">
        <v>398151800</v>
      </c>
      <c r="O209" s="10">
        <v>0</v>
      </c>
      <c r="P209" s="10">
        <v>0</v>
      </c>
      <c r="Q209" s="10">
        <v>0</v>
      </c>
      <c r="R209" s="10">
        <v>0</v>
      </c>
      <c r="S209" s="10">
        <v>400000000</v>
      </c>
      <c r="T209" s="10">
        <v>398151800</v>
      </c>
      <c r="U209" s="10">
        <v>398151800</v>
      </c>
      <c r="V209" s="9">
        <v>99.54</v>
      </c>
      <c r="W209" s="9">
        <v>97.29</v>
      </c>
      <c r="X209" s="9">
        <v>0</v>
      </c>
      <c r="Y209" s="9">
        <v>0</v>
      </c>
      <c r="Z209" s="10">
        <v>389139106.63</v>
      </c>
      <c r="AA209" s="9">
        <v>9.6</v>
      </c>
      <c r="AB209" s="9" t="s">
        <v>569</v>
      </c>
    </row>
    <row r="210" spans="1:28" hidden="1" outlineLevel="2" x14ac:dyDescent="0.2">
      <c r="A210" s="21"/>
      <c r="B210" s="9" t="s">
        <v>49</v>
      </c>
      <c r="C210" s="9">
        <v>9.0500000000000007</v>
      </c>
      <c r="D210" s="9" t="s">
        <v>607</v>
      </c>
      <c r="E210" s="8">
        <v>44180</v>
      </c>
      <c r="G210" s="9" t="s">
        <v>45</v>
      </c>
      <c r="H210" s="9" t="s">
        <v>46</v>
      </c>
      <c r="I210" s="9" t="s">
        <v>99</v>
      </c>
      <c r="J210" s="9">
        <v>9.0500000000000007</v>
      </c>
      <c r="K210" s="10">
        <v>100000000</v>
      </c>
      <c r="L210" s="10">
        <v>100514131.06</v>
      </c>
      <c r="M210" s="10">
        <v>0</v>
      </c>
      <c r="N210" s="10">
        <v>0</v>
      </c>
      <c r="O210" s="10">
        <v>0</v>
      </c>
      <c r="P210" s="10">
        <v>0</v>
      </c>
      <c r="Q210" s="10">
        <v>0</v>
      </c>
      <c r="R210" s="10">
        <v>0</v>
      </c>
      <c r="S210" s="10">
        <v>100000000</v>
      </c>
      <c r="T210" s="10">
        <v>100514131.06</v>
      </c>
      <c r="U210" s="10">
        <v>100500936.97</v>
      </c>
      <c r="V210" s="9">
        <v>100.5</v>
      </c>
      <c r="W210" s="9">
        <v>96.62</v>
      </c>
      <c r="X210" s="9">
        <v>514131.06</v>
      </c>
      <c r="Y210" s="9">
        <v>13194.09</v>
      </c>
      <c r="Z210" s="10">
        <v>96621625.870000005</v>
      </c>
      <c r="AA210" s="9">
        <v>9.58</v>
      </c>
      <c r="AB210" s="9" t="s">
        <v>569</v>
      </c>
    </row>
    <row r="211" spans="1:28" outlineLevel="1" collapsed="1" x14ac:dyDescent="0.2">
      <c r="A211" s="21"/>
      <c r="E211" s="8"/>
      <c r="I211" s="98" t="s">
        <v>878</v>
      </c>
      <c r="K211" s="10">
        <f t="shared" ref="K211:P211" si="43">SUBTOTAL(9,K208:K210)</f>
        <v>100000000</v>
      </c>
      <c r="L211" s="10">
        <f t="shared" si="43"/>
        <v>100514131.06</v>
      </c>
      <c r="M211" s="10">
        <f t="shared" si="43"/>
        <v>700000000</v>
      </c>
      <c r="N211" s="10">
        <f t="shared" si="43"/>
        <v>698151800</v>
      </c>
      <c r="O211" s="10">
        <f t="shared" si="43"/>
        <v>0</v>
      </c>
      <c r="P211" s="10">
        <f t="shared" si="43"/>
        <v>0</v>
      </c>
      <c r="S211" s="10">
        <f>SUBTOTAL(9,S208:S210)</f>
        <v>800000000</v>
      </c>
      <c r="U211" s="10">
        <f>SUBTOTAL(9,U208:U210)</f>
        <v>798652736.97000003</v>
      </c>
    </row>
    <row r="212" spans="1:28" hidden="1" outlineLevel="2" x14ac:dyDescent="0.2">
      <c r="A212" s="21"/>
      <c r="B212" s="9" t="s">
        <v>49</v>
      </c>
      <c r="C212" s="9">
        <v>9.0500000000000007</v>
      </c>
      <c r="D212" s="9" t="s">
        <v>586</v>
      </c>
      <c r="E212" s="8">
        <v>44192</v>
      </c>
      <c r="F212" s="9" t="s">
        <v>818</v>
      </c>
      <c r="G212" s="9" t="s">
        <v>45</v>
      </c>
      <c r="H212" s="9" t="s">
        <v>46</v>
      </c>
      <c r="I212" s="9" t="s">
        <v>751</v>
      </c>
      <c r="J212" s="9">
        <v>9.0500000000000007</v>
      </c>
      <c r="K212" s="10">
        <v>200000000</v>
      </c>
      <c r="L212" s="10">
        <v>200000000</v>
      </c>
      <c r="M212" s="10">
        <v>0</v>
      </c>
      <c r="N212" s="10">
        <v>0</v>
      </c>
      <c r="O212" s="10">
        <v>0</v>
      </c>
      <c r="P212" s="10">
        <v>0</v>
      </c>
      <c r="Q212" s="10">
        <v>0</v>
      </c>
      <c r="R212" s="10">
        <v>0</v>
      </c>
      <c r="S212" s="10">
        <v>200000000</v>
      </c>
      <c r="T212" s="10">
        <v>200000000</v>
      </c>
      <c r="U212" s="10">
        <v>200000000</v>
      </c>
      <c r="V212" s="9">
        <v>100</v>
      </c>
      <c r="W212" s="9">
        <v>96.61</v>
      </c>
      <c r="X212" s="9">
        <v>0</v>
      </c>
      <c r="Y212" s="9">
        <v>0</v>
      </c>
      <c r="Z212" s="10">
        <v>193208917.25999999</v>
      </c>
      <c r="AA212" s="9">
        <v>9.59</v>
      </c>
      <c r="AB212" s="9" t="s">
        <v>569</v>
      </c>
    </row>
    <row r="213" spans="1:28" outlineLevel="1" collapsed="1" x14ac:dyDescent="0.2">
      <c r="A213" s="21"/>
      <c r="E213" s="8"/>
      <c r="I213" s="98" t="s">
        <v>873</v>
      </c>
      <c r="K213" s="10">
        <f t="shared" ref="K213:P213" si="44">SUBTOTAL(9,K212:K212)</f>
        <v>200000000</v>
      </c>
      <c r="L213" s="10">
        <f t="shared" si="44"/>
        <v>200000000</v>
      </c>
      <c r="M213" s="10">
        <f t="shared" si="44"/>
        <v>0</v>
      </c>
      <c r="N213" s="10">
        <f t="shared" si="44"/>
        <v>0</v>
      </c>
      <c r="O213" s="10">
        <f t="shared" si="44"/>
        <v>0</v>
      </c>
      <c r="P213" s="10">
        <f t="shared" si="44"/>
        <v>0</v>
      </c>
      <c r="S213" s="10">
        <f>SUBTOTAL(9,S212:S212)</f>
        <v>200000000</v>
      </c>
      <c r="U213" s="10">
        <f>SUBTOTAL(9,U212:U212)</f>
        <v>200000000</v>
      </c>
    </row>
    <row r="214" spans="1:28" hidden="1" outlineLevel="2" x14ac:dyDescent="0.2">
      <c r="A214" s="21"/>
      <c r="B214" s="9" t="s">
        <v>49</v>
      </c>
      <c r="C214" s="9">
        <v>1314</v>
      </c>
      <c r="D214" s="9" t="s">
        <v>109</v>
      </c>
      <c r="E214" s="8">
        <v>40850</v>
      </c>
      <c r="G214" s="9" t="s">
        <v>45</v>
      </c>
      <c r="H214" s="9" t="s">
        <v>46</v>
      </c>
      <c r="I214" s="9" t="s">
        <v>106</v>
      </c>
      <c r="J214" s="9">
        <v>11.75</v>
      </c>
      <c r="K214" s="10">
        <v>50000000</v>
      </c>
      <c r="L214" s="10">
        <v>50034340.75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50000000</v>
      </c>
      <c r="T214" s="10">
        <v>50034340.75</v>
      </c>
      <c r="U214" s="10">
        <v>50019873.119999997</v>
      </c>
      <c r="V214" s="9">
        <v>100.04</v>
      </c>
      <c r="W214" s="9">
        <v>100.5</v>
      </c>
      <c r="X214" s="9">
        <v>34340.75</v>
      </c>
      <c r="Y214" s="9">
        <v>14467.63</v>
      </c>
      <c r="Z214" s="10">
        <v>50252064.479999997</v>
      </c>
      <c r="AA214" s="9">
        <v>9.51</v>
      </c>
      <c r="AB214" s="9" t="s">
        <v>569</v>
      </c>
    </row>
    <row r="215" spans="1:28" outlineLevel="1" collapsed="1" x14ac:dyDescent="0.2">
      <c r="A215" s="21"/>
      <c r="E215" s="8"/>
      <c r="I215" s="98" t="s">
        <v>877</v>
      </c>
      <c r="K215" s="10">
        <f t="shared" ref="K215:P215" si="45">SUBTOTAL(9,K214:K214)</f>
        <v>50000000</v>
      </c>
      <c r="L215" s="10">
        <f t="shared" si="45"/>
        <v>50034340.75</v>
      </c>
      <c r="M215" s="10">
        <f t="shared" si="45"/>
        <v>0</v>
      </c>
      <c r="N215" s="10">
        <f t="shared" si="45"/>
        <v>0</v>
      </c>
      <c r="O215" s="10">
        <f t="shared" si="45"/>
        <v>0</v>
      </c>
      <c r="P215" s="10">
        <f t="shared" si="45"/>
        <v>0</v>
      </c>
      <c r="S215" s="10">
        <f>SUBTOTAL(9,S214:S214)</f>
        <v>50000000</v>
      </c>
      <c r="U215" s="10">
        <f>SUBTOTAL(9,U214:U214)</f>
        <v>50019873.119999997</v>
      </c>
    </row>
    <row r="216" spans="1:28" hidden="1" outlineLevel="2" x14ac:dyDescent="0.2">
      <c r="A216" s="21" t="s">
        <v>819</v>
      </c>
      <c r="B216" s="9" t="s">
        <v>49</v>
      </c>
      <c r="C216" s="9">
        <v>1312</v>
      </c>
      <c r="D216" s="9" t="s">
        <v>216</v>
      </c>
      <c r="E216" s="8">
        <v>42599</v>
      </c>
      <c r="F216" s="9" t="s">
        <v>820</v>
      </c>
      <c r="G216" s="9" t="s">
        <v>45</v>
      </c>
      <c r="H216" s="9" t="s">
        <v>46</v>
      </c>
      <c r="I216" s="9" t="s">
        <v>821</v>
      </c>
      <c r="J216" s="9">
        <v>9.25</v>
      </c>
      <c r="K216" s="10">
        <v>100000000</v>
      </c>
      <c r="L216" s="10">
        <v>100000000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100000000</v>
      </c>
      <c r="T216" s="10">
        <v>100000000</v>
      </c>
      <c r="U216" s="10">
        <v>100000000</v>
      </c>
      <c r="V216" s="9">
        <v>100</v>
      </c>
      <c r="W216" s="9">
        <v>97.56</v>
      </c>
      <c r="X216" s="9">
        <v>0</v>
      </c>
      <c r="Y216" s="9">
        <v>0</v>
      </c>
      <c r="Z216" s="10">
        <v>97556656.060000002</v>
      </c>
      <c r="AA216" s="9">
        <v>9.86</v>
      </c>
      <c r="AB216" s="9" t="s">
        <v>569</v>
      </c>
    </row>
    <row r="217" spans="1:28" outlineLevel="1" collapsed="1" x14ac:dyDescent="0.2">
      <c r="A217" s="21"/>
      <c r="E217" s="8"/>
      <c r="I217" s="98" t="s">
        <v>879</v>
      </c>
      <c r="K217" s="10">
        <f t="shared" ref="K217:P217" si="46">SUBTOTAL(9,K216:K216)</f>
        <v>100000000</v>
      </c>
      <c r="L217" s="10">
        <f t="shared" si="46"/>
        <v>100000000</v>
      </c>
      <c r="M217" s="10">
        <f t="shared" si="46"/>
        <v>0</v>
      </c>
      <c r="N217" s="10">
        <f t="shared" si="46"/>
        <v>0</v>
      </c>
      <c r="O217" s="10">
        <f t="shared" si="46"/>
        <v>0</v>
      </c>
      <c r="P217" s="10">
        <f t="shared" si="46"/>
        <v>0</v>
      </c>
      <c r="S217" s="10">
        <f>SUBTOTAL(9,S216:S216)</f>
        <v>100000000</v>
      </c>
      <c r="U217" s="10">
        <f>SUBTOTAL(9,U216:U216)</f>
        <v>100000000</v>
      </c>
    </row>
    <row r="218" spans="1:28" hidden="1" outlineLevel="2" x14ac:dyDescent="0.2">
      <c r="A218" s="21"/>
      <c r="B218" s="9" t="s">
        <v>49</v>
      </c>
      <c r="C218" s="9">
        <v>1312</v>
      </c>
      <c r="D218" s="9" t="s">
        <v>213</v>
      </c>
      <c r="E218" s="8">
        <v>43648</v>
      </c>
      <c r="F218" s="9" t="s">
        <v>822</v>
      </c>
      <c r="G218" s="9" t="s">
        <v>45</v>
      </c>
      <c r="H218" s="9" t="s">
        <v>46</v>
      </c>
      <c r="I218" s="9" t="s">
        <v>214</v>
      </c>
      <c r="J218" s="9">
        <v>9.85</v>
      </c>
      <c r="K218" s="10">
        <v>100000000</v>
      </c>
      <c r="L218" s="10">
        <v>102286797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100000000</v>
      </c>
      <c r="T218" s="10">
        <v>102286797</v>
      </c>
      <c r="U218" s="10">
        <v>102217753.03</v>
      </c>
      <c r="V218" s="9">
        <v>102.22</v>
      </c>
      <c r="W218" s="9">
        <v>91.08</v>
      </c>
      <c r="X218" s="9">
        <v>2286797</v>
      </c>
      <c r="Y218" s="9">
        <v>69043.97</v>
      </c>
      <c r="Z218" s="10">
        <v>91082358.609999999</v>
      </c>
      <c r="AA218" s="9">
        <v>9.67</v>
      </c>
      <c r="AB218" s="9" t="s">
        <v>571</v>
      </c>
    </row>
    <row r="219" spans="1:28" outlineLevel="1" collapsed="1" x14ac:dyDescent="0.2">
      <c r="A219" s="21"/>
      <c r="E219" s="8"/>
      <c r="I219" s="98" t="s">
        <v>880</v>
      </c>
      <c r="K219" s="10">
        <f t="shared" ref="K219:P219" si="47">SUBTOTAL(9,K218:K218)</f>
        <v>100000000</v>
      </c>
      <c r="L219" s="10">
        <f t="shared" si="47"/>
        <v>102286797</v>
      </c>
      <c r="M219" s="10">
        <f t="shared" si="47"/>
        <v>0</v>
      </c>
      <c r="N219" s="10">
        <f t="shared" si="47"/>
        <v>0</v>
      </c>
      <c r="O219" s="10">
        <f t="shared" si="47"/>
        <v>0</v>
      </c>
      <c r="P219" s="10">
        <f t="shared" si="47"/>
        <v>0</v>
      </c>
      <c r="S219" s="10">
        <f>SUBTOTAL(9,S218:S218)</f>
        <v>100000000</v>
      </c>
      <c r="U219" s="10">
        <f>SUBTOTAL(9,U218:U218)</f>
        <v>102217753.03</v>
      </c>
    </row>
    <row r="220" spans="1:28" hidden="1" outlineLevel="2" x14ac:dyDescent="0.2">
      <c r="A220" s="21"/>
      <c r="B220" s="9" t="s">
        <v>49</v>
      </c>
      <c r="C220" s="9">
        <v>1312</v>
      </c>
      <c r="D220" s="9" t="s">
        <v>215</v>
      </c>
      <c r="E220" s="8">
        <v>42897</v>
      </c>
      <c r="F220" s="9" t="s">
        <v>823</v>
      </c>
      <c r="G220" s="9" t="s">
        <v>45</v>
      </c>
      <c r="H220" s="9" t="s">
        <v>46</v>
      </c>
      <c r="I220" s="9" t="s">
        <v>821</v>
      </c>
      <c r="J220" s="9">
        <v>10.5</v>
      </c>
      <c r="K220" s="10">
        <v>150000000</v>
      </c>
      <c r="L220" s="10">
        <v>150000000</v>
      </c>
      <c r="M220" s="10">
        <v>0</v>
      </c>
      <c r="N220" s="10">
        <v>0</v>
      </c>
      <c r="O220" s="10">
        <v>0</v>
      </c>
      <c r="P220" s="10">
        <v>0</v>
      </c>
      <c r="Q220" s="10">
        <v>0</v>
      </c>
      <c r="R220" s="10">
        <v>0</v>
      </c>
      <c r="S220" s="10">
        <v>150000000</v>
      </c>
      <c r="T220" s="10">
        <v>150000000</v>
      </c>
      <c r="U220" s="10">
        <v>150000000</v>
      </c>
      <c r="V220" s="9">
        <v>100</v>
      </c>
      <c r="W220" s="9">
        <v>102.63</v>
      </c>
      <c r="X220" s="9">
        <v>0</v>
      </c>
      <c r="Y220" s="9">
        <v>0</v>
      </c>
      <c r="Z220" s="10">
        <v>153948172.27000001</v>
      </c>
      <c r="AA220" s="9">
        <v>9.89</v>
      </c>
      <c r="AB220" s="9" t="s">
        <v>569</v>
      </c>
    </row>
    <row r="221" spans="1:28" hidden="1" outlineLevel="2" x14ac:dyDescent="0.2">
      <c r="A221" s="21"/>
      <c r="B221" s="9" t="s">
        <v>49</v>
      </c>
      <c r="C221" s="9">
        <v>1312</v>
      </c>
      <c r="D221" s="9" t="s">
        <v>218</v>
      </c>
      <c r="E221" s="8">
        <v>41718</v>
      </c>
      <c r="F221" s="9" t="s">
        <v>824</v>
      </c>
      <c r="G221" s="9" t="s">
        <v>45</v>
      </c>
      <c r="H221" s="9" t="s">
        <v>46</v>
      </c>
      <c r="I221" s="9" t="s">
        <v>821</v>
      </c>
      <c r="J221" s="9">
        <v>10.5</v>
      </c>
      <c r="K221" s="10">
        <v>200000000</v>
      </c>
      <c r="L221" s="10">
        <v>200000000</v>
      </c>
      <c r="M221" s="10">
        <v>0</v>
      </c>
      <c r="N221" s="10">
        <v>0</v>
      </c>
      <c r="O221" s="10">
        <v>0</v>
      </c>
      <c r="P221" s="10">
        <v>0</v>
      </c>
      <c r="Q221" s="10">
        <v>0</v>
      </c>
      <c r="R221" s="10">
        <v>0</v>
      </c>
      <c r="S221" s="10">
        <v>200000000</v>
      </c>
      <c r="T221" s="10">
        <v>200000000</v>
      </c>
      <c r="U221" s="10">
        <v>200000000</v>
      </c>
      <c r="V221" s="9">
        <v>100</v>
      </c>
      <c r="W221" s="9">
        <v>101.09</v>
      </c>
      <c r="X221" s="9">
        <v>0</v>
      </c>
      <c r="Y221" s="9">
        <v>0</v>
      </c>
      <c r="Z221" s="10">
        <v>202183252.5</v>
      </c>
      <c r="AA221" s="9">
        <v>9.98</v>
      </c>
      <c r="AB221" s="9" t="s">
        <v>569</v>
      </c>
    </row>
    <row r="222" spans="1:28" hidden="1" outlineLevel="2" x14ac:dyDescent="0.2">
      <c r="A222" s="21"/>
      <c r="B222" s="9" t="s">
        <v>49</v>
      </c>
      <c r="C222" s="9">
        <v>1312</v>
      </c>
      <c r="D222" s="9" t="s">
        <v>219</v>
      </c>
      <c r="E222" s="8">
        <v>42726</v>
      </c>
      <c r="F222" s="9" t="s">
        <v>825</v>
      </c>
      <c r="G222" s="9" t="s">
        <v>45</v>
      </c>
      <c r="H222" s="9" t="s">
        <v>46</v>
      </c>
      <c r="I222" s="9" t="s">
        <v>821</v>
      </c>
      <c r="J222" s="9">
        <v>9.25</v>
      </c>
      <c r="K222" s="10">
        <v>250000000</v>
      </c>
      <c r="L222" s="10">
        <v>250000000</v>
      </c>
      <c r="M222" s="10">
        <v>0</v>
      </c>
      <c r="N222" s="10">
        <v>0</v>
      </c>
      <c r="O222" s="10">
        <v>0</v>
      </c>
      <c r="P222" s="10">
        <v>0</v>
      </c>
      <c r="Q222" s="10">
        <v>0</v>
      </c>
      <c r="R222" s="10">
        <v>0</v>
      </c>
      <c r="S222" s="10">
        <v>250000000</v>
      </c>
      <c r="T222" s="10">
        <v>250000000</v>
      </c>
      <c r="U222" s="10">
        <v>250000000</v>
      </c>
      <c r="V222" s="9">
        <v>100</v>
      </c>
      <c r="W222" s="9">
        <v>97.32</v>
      </c>
      <c r="X222" s="9">
        <v>0</v>
      </c>
      <c r="Y222" s="9">
        <v>0</v>
      </c>
      <c r="Z222" s="10">
        <v>243303995.52000001</v>
      </c>
      <c r="AA222" s="9">
        <v>9.8699999999999992</v>
      </c>
      <c r="AB222" s="9" t="s">
        <v>569</v>
      </c>
    </row>
    <row r="223" spans="1:28" hidden="1" outlineLevel="2" x14ac:dyDescent="0.2">
      <c r="A223" s="21"/>
      <c r="B223" s="9" t="s">
        <v>49</v>
      </c>
      <c r="C223" s="9">
        <v>1312</v>
      </c>
      <c r="D223" s="9" t="s">
        <v>217</v>
      </c>
      <c r="E223" s="8">
        <v>41829</v>
      </c>
      <c r="F223" s="9" t="s">
        <v>826</v>
      </c>
      <c r="G223" s="9" t="s">
        <v>45</v>
      </c>
      <c r="H223" s="9" t="s">
        <v>46</v>
      </c>
      <c r="I223" s="9" t="s">
        <v>821</v>
      </c>
      <c r="J223" s="9">
        <v>9</v>
      </c>
      <c r="K223" s="10">
        <v>150000000</v>
      </c>
      <c r="L223" s="10">
        <v>150000000</v>
      </c>
      <c r="M223" s="10">
        <v>0</v>
      </c>
      <c r="N223" s="10">
        <v>0</v>
      </c>
      <c r="O223" s="10">
        <v>0</v>
      </c>
      <c r="P223" s="10">
        <v>0</v>
      </c>
      <c r="Q223" s="10">
        <v>0</v>
      </c>
      <c r="R223" s="10">
        <v>0</v>
      </c>
      <c r="S223" s="10">
        <v>150000000</v>
      </c>
      <c r="T223" s="10">
        <v>150000000</v>
      </c>
      <c r="U223" s="10">
        <v>150000000</v>
      </c>
      <c r="V223" s="9">
        <v>100</v>
      </c>
      <c r="W223" s="9">
        <v>88.51</v>
      </c>
      <c r="X223" s="9">
        <v>0</v>
      </c>
      <c r="Y223" s="9">
        <v>0</v>
      </c>
      <c r="Z223" s="10">
        <v>132764142.72</v>
      </c>
      <c r="AA223" s="9">
        <v>9.99</v>
      </c>
      <c r="AB223" s="9" t="s">
        <v>569</v>
      </c>
    </row>
    <row r="224" spans="1:28" hidden="1" outlineLevel="2" x14ac:dyDescent="0.2">
      <c r="A224" s="21"/>
      <c r="B224" s="9" t="s">
        <v>49</v>
      </c>
      <c r="C224" s="9">
        <v>1312</v>
      </c>
      <c r="D224" s="9" t="s">
        <v>614</v>
      </c>
      <c r="E224" s="8">
        <v>41632</v>
      </c>
      <c r="F224" s="9" t="s">
        <v>827</v>
      </c>
      <c r="G224" s="9" t="s">
        <v>45</v>
      </c>
      <c r="H224" s="9" t="s">
        <v>46</v>
      </c>
      <c r="I224" s="9" t="s">
        <v>821</v>
      </c>
      <c r="J224" s="9">
        <v>9.35</v>
      </c>
      <c r="K224" s="10">
        <v>150000000</v>
      </c>
      <c r="L224" s="10">
        <v>150000000</v>
      </c>
      <c r="M224" s="10">
        <v>0</v>
      </c>
      <c r="N224" s="10">
        <v>0</v>
      </c>
      <c r="O224" s="10">
        <v>0</v>
      </c>
      <c r="P224" s="10">
        <v>0</v>
      </c>
      <c r="Q224" s="10">
        <v>0</v>
      </c>
      <c r="R224" s="10">
        <v>0</v>
      </c>
      <c r="S224" s="10">
        <v>150000000</v>
      </c>
      <c r="T224" s="10">
        <v>150000000</v>
      </c>
      <c r="U224" s="10">
        <v>150000000</v>
      </c>
      <c r="V224" s="9">
        <v>100</v>
      </c>
      <c r="W224" s="9">
        <v>98.56</v>
      </c>
      <c r="X224" s="9">
        <v>0</v>
      </c>
      <c r="Y224" s="9">
        <v>0</v>
      </c>
      <c r="Z224" s="10">
        <v>147836042.63</v>
      </c>
      <c r="AA224" s="9">
        <v>9.9700000000000006</v>
      </c>
      <c r="AB224" s="9" t="s">
        <v>569</v>
      </c>
    </row>
    <row r="225" spans="1:28" hidden="1" outlineLevel="2" x14ac:dyDescent="0.2">
      <c r="A225" s="21"/>
      <c r="B225" s="9" t="s">
        <v>49</v>
      </c>
      <c r="C225" s="9">
        <v>1312</v>
      </c>
      <c r="D225" s="9" t="s">
        <v>613</v>
      </c>
      <c r="E225" s="8">
        <v>42414</v>
      </c>
      <c r="F225" s="9" t="s">
        <v>828</v>
      </c>
      <c r="G225" s="9" t="s">
        <v>45</v>
      </c>
      <c r="H225" s="9" t="s">
        <v>46</v>
      </c>
      <c r="I225" s="9" t="s">
        <v>821</v>
      </c>
      <c r="J225" s="9">
        <v>9.9499999999999993</v>
      </c>
      <c r="K225" s="10">
        <v>100000000</v>
      </c>
      <c r="L225" s="10">
        <v>100000000</v>
      </c>
      <c r="M225" s="10">
        <v>0</v>
      </c>
      <c r="N225" s="10">
        <v>0</v>
      </c>
      <c r="O225" s="10">
        <v>0</v>
      </c>
      <c r="P225" s="10">
        <v>0</v>
      </c>
      <c r="Q225" s="10">
        <v>0</v>
      </c>
      <c r="R225" s="10">
        <v>0</v>
      </c>
      <c r="S225" s="10">
        <v>100000000</v>
      </c>
      <c r="T225" s="10">
        <v>100000000</v>
      </c>
      <c r="U225" s="10">
        <v>100000000</v>
      </c>
      <c r="V225" s="9">
        <v>100</v>
      </c>
      <c r="W225" s="9">
        <v>100.12</v>
      </c>
      <c r="X225" s="9">
        <v>0</v>
      </c>
      <c r="Y225" s="9">
        <v>0</v>
      </c>
      <c r="Z225" s="10">
        <v>100118341.25</v>
      </c>
      <c r="AA225" s="9">
        <v>9.8800000000000008</v>
      </c>
      <c r="AB225" s="9" t="s">
        <v>569</v>
      </c>
    </row>
    <row r="226" spans="1:28" outlineLevel="1" collapsed="1" x14ac:dyDescent="0.2">
      <c r="A226" s="21"/>
      <c r="E226" s="8"/>
      <c r="I226" s="98" t="s">
        <v>879</v>
      </c>
      <c r="K226" s="10">
        <f t="shared" ref="K226:P226" si="48">SUBTOTAL(9,K220:K225)</f>
        <v>1000000000</v>
      </c>
      <c r="L226" s="10">
        <f t="shared" si="48"/>
        <v>1000000000</v>
      </c>
      <c r="M226" s="10">
        <f t="shared" si="48"/>
        <v>0</v>
      </c>
      <c r="N226" s="10">
        <f t="shared" si="48"/>
        <v>0</v>
      </c>
      <c r="O226" s="10">
        <f t="shared" si="48"/>
        <v>0</v>
      </c>
      <c r="P226" s="10">
        <f t="shared" si="48"/>
        <v>0</v>
      </c>
      <c r="S226" s="10">
        <f>SUBTOTAL(9,S220:S225)</f>
        <v>1000000000</v>
      </c>
      <c r="U226" s="10">
        <f>SUBTOTAL(9,U220:U225)</f>
        <v>1000000000</v>
      </c>
    </row>
    <row r="227" spans="1:28" hidden="1" outlineLevel="2" x14ac:dyDescent="0.2">
      <c r="A227" s="21" t="s">
        <v>829</v>
      </c>
      <c r="B227" s="9" t="s">
        <v>49</v>
      </c>
      <c r="C227" s="9">
        <v>1315</v>
      </c>
      <c r="D227" s="9" t="s">
        <v>220</v>
      </c>
      <c r="E227" s="8">
        <v>42063</v>
      </c>
      <c r="F227" s="9" t="s">
        <v>221</v>
      </c>
      <c r="G227" s="9" t="s">
        <v>45</v>
      </c>
      <c r="H227" s="9" t="s">
        <v>46</v>
      </c>
      <c r="I227" s="9" t="s">
        <v>181</v>
      </c>
      <c r="J227" s="9">
        <v>9</v>
      </c>
      <c r="K227" s="10">
        <v>30000000</v>
      </c>
      <c r="L227" s="10">
        <v>30000000</v>
      </c>
      <c r="M227" s="10">
        <v>0</v>
      </c>
      <c r="N227" s="10">
        <v>0</v>
      </c>
      <c r="O227" s="10">
        <v>0</v>
      </c>
      <c r="P227" s="10">
        <v>0</v>
      </c>
      <c r="Q227" s="10">
        <v>0</v>
      </c>
      <c r="R227" s="10">
        <v>0</v>
      </c>
      <c r="S227" s="10">
        <v>30000000</v>
      </c>
      <c r="T227" s="10">
        <v>30000000</v>
      </c>
      <c r="U227" s="10">
        <v>30000000</v>
      </c>
      <c r="V227" s="9">
        <v>100</v>
      </c>
      <c r="W227" s="9">
        <v>99.25</v>
      </c>
      <c r="X227" s="9">
        <v>0</v>
      </c>
      <c r="Y227" s="9">
        <v>0</v>
      </c>
      <c r="Z227" s="10">
        <v>29774460.510000002</v>
      </c>
      <c r="AA227" s="9">
        <v>9.44</v>
      </c>
      <c r="AB227" s="9" t="s">
        <v>569</v>
      </c>
    </row>
    <row r="228" spans="1:28" outlineLevel="1" collapsed="1" x14ac:dyDescent="0.2">
      <c r="A228" s="21"/>
      <c r="E228" s="8"/>
      <c r="I228" s="98" t="s">
        <v>874</v>
      </c>
      <c r="K228" s="10">
        <f t="shared" ref="K228:P228" si="49">SUBTOTAL(9,K227:K227)</f>
        <v>30000000</v>
      </c>
      <c r="L228" s="10">
        <f t="shared" si="49"/>
        <v>30000000</v>
      </c>
      <c r="M228" s="10">
        <f t="shared" si="49"/>
        <v>0</v>
      </c>
      <c r="N228" s="10">
        <f t="shared" si="49"/>
        <v>0</v>
      </c>
      <c r="O228" s="10">
        <f t="shared" si="49"/>
        <v>0</v>
      </c>
      <c r="P228" s="10">
        <f t="shared" si="49"/>
        <v>0</v>
      </c>
      <c r="S228" s="10">
        <f>SUBTOTAL(9,S227:S227)</f>
        <v>30000000</v>
      </c>
      <c r="U228" s="10">
        <f>SUBTOTAL(9,U227:U227)</f>
        <v>30000000</v>
      </c>
    </row>
    <row r="229" spans="1:28" hidden="1" outlineLevel="2" x14ac:dyDescent="0.2">
      <c r="A229" s="21" t="s">
        <v>830</v>
      </c>
      <c r="B229" s="9" t="s">
        <v>49</v>
      </c>
      <c r="C229" s="9">
        <v>1314</v>
      </c>
      <c r="D229" s="9" t="s">
        <v>270</v>
      </c>
      <c r="E229" s="8">
        <v>40741</v>
      </c>
      <c r="F229" s="9" t="s">
        <v>271</v>
      </c>
      <c r="G229" s="9" t="s">
        <v>45</v>
      </c>
      <c r="H229" s="9" t="s">
        <v>46</v>
      </c>
      <c r="I229" s="9" t="s">
        <v>252</v>
      </c>
      <c r="J229" s="9">
        <v>10.25</v>
      </c>
      <c r="K229" s="10">
        <v>8000000</v>
      </c>
      <c r="L229" s="10">
        <v>8000000</v>
      </c>
      <c r="M229" s="10">
        <v>0</v>
      </c>
      <c r="N229" s="10">
        <v>0</v>
      </c>
      <c r="O229" s="10">
        <v>0</v>
      </c>
      <c r="P229" s="10">
        <v>0</v>
      </c>
      <c r="Q229" s="10">
        <v>0</v>
      </c>
      <c r="R229" s="10">
        <v>0</v>
      </c>
      <c r="S229" s="10">
        <v>8000000</v>
      </c>
      <c r="T229" s="10">
        <v>8000000</v>
      </c>
      <c r="U229" s="10">
        <v>8000000</v>
      </c>
      <c r="V229" s="9">
        <v>100</v>
      </c>
      <c r="W229" s="9">
        <v>100</v>
      </c>
      <c r="X229" s="9">
        <v>0</v>
      </c>
      <c r="Y229" s="9">
        <v>0</v>
      </c>
      <c r="Z229" s="10">
        <v>8000014.5999999996</v>
      </c>
      <c r="AA229" s="9">
        <v>9.44</v>
      </c>
      <c r="AB229" s="9" t="s">
        <v>569</v>
      </c>
    </row>
    <row r="230" spans="1:28" hidden="1" outlineLevel="2" x14ac:dyDescent="0.2">
      <c r="A230" s="21"/>
      <c r="B230" s="9" t="s">
        <v>49</v>
      </c>
      <c r="C230" s="9">
        <v>1314</v>
      </c>
      <c r="D230" s="9" t="s">
        <v>272</v>
      </c>
      <c r="E230" s="8">
        <v>41107</v>
      </c>
      <c r="F230" s="9" t="s">
        <v>273</v>
      </c>
      <c r="G230" s="9" t="s">
        <v>45</v>
      </c>
      <c r="H230" s="9" t="s">
        <v>46</v>
      </c>
      <c r="I230" s="9" t="s">
        <v>252</v>
      </c>
      <c r="J230" s="9">
        <v>10.25</v>
      </c>
      <c r="K230" s="10">
        <v>8000000</v>
      </c>
      <c r="L230" s="10">
        <v>8000000</v>
      </c>
      <c r="M230" s="10">
        <v>0</v>
      </c>
      <c r="N230" s="10">
        <v>0</v>
      </c>
      <c r="O230" s="10">
        <v>0</v>
      </c>
      <c r="P230" s="10">
        <v>0</v>
      </c>
      <c r="Q230" s="10">
        <v>0</v>
      </c>
      <c r="R230" s="10">
        <v>0</v>
      </c>
      <c r="S230" s="10">
        <v>8000000</v>
      </c>
      <c r="T230" s="10">
        <v>8000000</v>
      </c>
      <c r="U230" s="10">
        <v>8000000</v>
      </c>
      <c r="V230" s="9">
        <v>100</v>
      </c>
      <c r="W230" s="9">
        <v>100.69</v>
      </c>
      <c r="X230" s="9">
        <v>0</v>
      </c>
      <c r="Y230" s="9">
        <v>0</v>
      </c>
      <c r="Z230" s="10">
        <v>8055261.8200000003</v>
      </c>
      <c r="AA230" s="9">
        <v>9.51</v>
      </c>
      <c r="AB230" s="9" t="s">
        <v>569</v>
      </c>
    </row>
    <row r="231" spans="1:28" outlineLevel="1" collapsed="1" x14ac:dyDescent="0.2">
      <c r="A231" s="21"/>
      <c r="E231" s="8"/>
      <c r="I231" s="98" t="s">
        <v>881</v>
      </c>
      <c r="K231" s="10">
        <f t="shared" ref="K231:P231" si="50">SUBTOTAL(9,K229:K230)</f>
        <v>16000000</v>
      </c>
      <c r="L231" s="10">
        <f t="shared" si="50"/>
        <v>16000000</v>
      </c>
      <c r="M231" s="10">
        <f t="shared" si="50"/>
        <v>0</v>
      </c>
      <c r="N231" s="10">
        <f t="shared" si="50"/>
        <v>0</v>
      </c>
      <c r="O231" s="10">
        <f t="shared" si="50"/>
        <v>0</v>
      </c>
      <c r="P231" s="10">
        <f t="shared" si="50"/>
        <v>0</v>
      </c>
      <c r="S231" s="10">
        <f>SUBTOTAL(9,S229:S230)</f>
        <v>16000000</v>
      </c>
      <c r="U231" s="10">
        <f>SUBTOTAL(9,U229:U230)</f>
        <v>16000000</v>
      </c>
    </row>
    <row r="232" spans="1:28" hidden="1" outlineLevel="2" x14ac:dyDescent="0.2">
      <c r="A232" s="21"/>
      <c r="B232" s="9" t="s">
        <v>49</v>
      </c>
      <c r="C232" s="9">
        <v>1314</v>
      </c>
      <c r="D232" s="9" t="s">
        <v>257</v>
      </c>
      <c r="E232" s="8">
        <v>41083</v>
      </c>
      <c r="F232" s="9" t="s">
        <v>258</v>
      </c>
      <c r="G232" s="9" t="s">
        <v>45</v>
      </c>
      <c r="H232" s="9" t="s">
        <v>46</v>
      </c>
      <c r="I232" s="9" t="s">
        <v>223</v>
      </c>
      <c r="J232" s="9">
        <v>7.32</v>
      </c>
      <c r="K232" s="10">
        <v>50000000</v>
      </c>
      <c r="L232" s="10">
        <v>49600000</v>
      </c>
      <c r="M232" s="10">
        <v>0</v>
      </c>
      <c r="N232" s="10">
        <v>0</v>
      </c>
      <c r="O232" s="10">
        <v>0</v>
      </c>
      <c r="P232" s="10">
        <v>0</v>
      </c>
      <c r="Q232" s="10">
        <v>0</v>
      </c>
      <c r="R232" s="10">
        <v>0</v>
      </c>
      <c r="S232" s="10">
        <v>50000000</v>
      </c>
      <c r="T232" s="10">
        <v>49600000</v>
      </c>
      <c r="U232" s="10">
        <v>49600000</v>
      </c>
      <c r="V232" s="9">
        <v>99.2</v>
      </c>
      <c r="W232" s="9">
        <v>97.89</v>
      </c>
      <c r="X232" s="9">
        <v>0</v>
      </c>
      <c r="Y232" s="9">
        <v>0</v>
      </c>
      <c r="Z232" s="10">
        <v>48942639.810000002</v>
      </c>
      <c r="AA232" s="9">
        <v>9.64</v>
      </c>
      <c r="AB232" s="9" t="s">
        <v>571</v>
      </c>
    </row>
    <row r="233" spans="1:28" outlineLevel="1" collapsed="1" x14ac:dyDescent="0.2">
      <c r="A233" s="21"/>
      <c r="E233" s="8"/>
      <c r="I233" s="98" t="s">
        <v>882</v>
      </c>
      <c r="K233" s="10">
        <f t="shared" ref="K233:P233" si="51">SUBTOTAL(9,K232:K232)</f>
        <v>50000000</v>
      </c>
      <c r="L233" s="10">
        <f t="shared" si="51"/>
        <v>49600000</v>
      </c>
      <c r="M233" s="10">
        <f t="shared" si="51"/>
        <v>0</v>
      </c>
      <c r="N233" s="10">
        <f t="shared" si="51"/>
        <v>0</v>
      </c>
      <c r="O233" s="10">
        <f t="shared" si="51"/>
        <v>0</v>
      </c>
      <c r="P233" s="10">
        <f t="shared" si="51"/>
        <v>0</v>
      </c>
      <c r="S233" s="10">
        <f>SUBTOTAL(9,S232:S232)</f>
        <v>50000000</v>
      </c>
      <c r="U233" s="10">
        <f>SUBTOTAL(9,U232:U232)</f>
        <v>49600000</v>
      </c>
    </row>
    <row r="234" spans="1:28" hidden="1" outlineLevel="2" x14ac:dyDescent="0.2">
      <c r="A234" s="21"/>
      <c r="B234" s="9" t="s">
        <v>49</v>
      </c>
      <c r="C234" s="9">
        <v>1314</v>
      </c>
      <c r="D234" s="9" t="s">
        <v>268</v>
      </c>
      <c r="E234" s="8">
        <v>41472</v>
      </c>
      <c r="F234" s="9" t="s">
        <v>269</v>
      </c>
      <c r="G234" s="9" t="s">
        <v>45</v>
      </c>
      <c r="H234" s="9" t="s">
        <v>46</v>
      </c>
      <c r="I234" s="9" t="s">
        <v>252</v>
      </c>
      <c r="J234" s="9">
        <v>10.25</v>
      </c>
      <c r="K234" s="10">
        <v>8000000</v>
      </c>
      <c r="L234" s="10">
        <v>8000000</v>
      </c>
      <c r="M234" s="10">
        <v>0</v>
      </c>
      <c r="N234" s="10">
        <v>0</v>
      </c>
      <c r="O234" s="10">
        <v>0</v>
      </c>
      <c r="P234" s="10">
        <v>0</v>
      </c>
      <c r="Q234" s="10">
        <v>0</v>
      </c>
      <c r="R234" s="10">
        <v>0</v>
      </c>
      <c r="S234" s="10">
        <v>8000000</v>
      </c>
      <c r="T234" s="10">
        <v>8000000</v>
      </c>
      <c r="U234" s="10">
        <v>8000000</v>
      </c>
      <c r="V234" s="9">
        <v>100</v>
      </c>
      <c r="W234" s="9">
        <v>101.07</v>
      </c>
      <c r="X234" s="9">
        <v>0</v>
      </c>
      <c r="Y234" s="9">
        <v>0</v>
      </c>
      <c r="Z234" s="10">
        <v>8085642.1900000004</v>
      </c>
      <c r="AA234" s="9">
        <v>9.61</v>
      </c>
      <c r="AB234" s="9" t="s">
        <v>569</v>
      </c>
    </row>
    <row r="235" spans="1:28" outlineLevel="1" collapsed="1" x14ac:dyDescent="0.2">
      <c r="A235" s="21"/>
      <c r="E235" s="8"/>
      <c r="I235" s="98" t="s">
        <v>881</v>
      </c>
      <c r="K235" s="10">
        <f t="shared" ref="K235:P235" si="52">SUBTOTAL(9,K234:K234)</f>
        <v>8000000</v>
      </c>
      <c r="L235" s="10">
        <f t="shared" si="52"/>
        <v>8000000</v>
      </c>
      <c r="M235" s="10">
        <f t="shared" si="52"/>
        <v>0</v>
      </c>
      <c r="N235" s="10">
        <f t="shared" si="52"/>
        <v>0</v>
      </c>
      <c r="O235" s="10">
        <f t="shared" si="52"/>
        <v>0</v>
      </c>
      <c r="P235" s="10">
        <f t="shared" si="52"/>
        <v>0</v>
      </c>
      <c r="S235" s="10">
        <f>SUBTOTAL(9,S234:S234)</f>
        <v>8000000</v>
      </c>
      <c r="U235" s="10">
        <f>SUBTOTAL(9,U234:U234)</f>
        <v>8000000</v>
      </c>
    </row>
    <row r="236" spans="1:28" hidden="1" outlineLevel="2" x14ac:dyDescent="0.2">
      <c r="A236" s="21"/>
      <c r="B236" s="9" t="s">
        <v>49</v>
      </c>
      <c r="C236" s="9">
        <v>1314</v>
      </c>
      <c r="D236" s="9" t="s">
        <v>222</v>
      </c>
      <c r="E236" s="8">
        <v>43369</v>
      </c>
      <c r="F236" s="9" t="s">
        <v>831</v>
      </c>
      <c r="G236" s="9" t="s">
        <v>45</v>
      </c>
      <c r="H236" s="9" t="s">
        <v>46</v>
      </c>
      <c r="I236" s="9" t="s">
        <v>223</v>
      </c>
      <c r="J236" s="9">
        <v>11</v>
      </c>
      <c r="K236" s="10">
        <v>100000000</v>
      </c>
      <c r="L236" s="10">
        <v>100000000</v>
      </c>
      <c r="M236" s="10">
        <v>0</v>
      </c>
      <c r="N236" s="10">
        <v>0</v>
      </c>
      <c r="O236" s="10">
        <v>0</v>
      </c>
      <c r="P236" s="10">
        <v>0</v>
      </c>
      <c r="Q236" s="10">
        <v>0</v>
      </c>
      <c r="R236" s="10">
        <v>0</v>
      </c>
      <c r="S236" s="10">
        <v>100000000</v>
      </c>
      <c r="T236" s="10">
        <v>100000000</v>
      </c>
      <c r="U236" s="10">
        <v>100000000</v>
      </c>
      <c r="V236" s="9">
        <v>100</v>
      </c>
      <c r="W236" s="9">
        <v>106.19</v>
      </c>
      <c r="X236" s="9">
        <v>0</v>
      </c>
      <c r="Y236" s="9">
        <v>0</v>
      </c>
      <c r="Z236" s="10">
        <v>106184545.59</v>
      </c>
      <c r="AA236" s="9">
        <v>9.74</v>
      </c>
      <c r="AB236" s="9" t="s">
        <v>571</v>
      </c>
    </row>
    <row r="237" spans="1:28" outlineLevel="1" collapsed="1" x14ac:dyDescent="0.2">
      <c r="A237" s="21"/>
      <c r="E237" s="8"/>
      <c r="I237" s="98" t="s">
        <v>882</v>
      </c>
      <c r="K237" s="10">
        <f t="shared" ref="K237:P237" si="53">SUBTOTAL(9,K236:K236)</f>
        <v>100000000</v>
      </c>
      <c r="L237" s="10">
        <f t="shared" si="53"/>
        <v>100000000</v>
      </c>
      <c r="M237" s="10">
        <f t="shared" si="53"/>
        <v>0</v>
      </c>
      <c r="N237" s="10">
        <f t="shared" si="53"/>
        <v>0</v>
      </c>
      <c r="O237" s="10">
        <f t="shared" si="53"/>
        <v>0</v>
      </c>
      <c r="P237" s="10">
        <f t="shared" si="53"/>
        <v>0</v>
      </c>
      <c r="S237" s="10">
        <f>SUBTOTAL(9,S236:S236)</f>
        <v>100000000</v>
      </c>
      <c r="U237" s="10">
        <f>SUBTOTAL(9,U236:U236)</f>
        <v>100000000</v>
      </c>
    </row>
    <row r="238" spans="1:28" hidden="1" outlineLevel="2" x14ac:dyDescent="0.2">
      <c r="A238" s="21"/>
      <c r="B238" s="9" t="s">
        <v>49</v>
      </c>
      <c r="C238" s="9">
        <v>1314</v>
      </c>
      <c r="D238" s="9" t="s">
        <v>832</v>
      </c>
      <c r="E238" s="8">
        <v>41728</v>
      </c>
      <c r="G238" s="9" t="s">
        <v>45</v>
      </c>
      <c r="H238" s="9" t="s">
        <v>46</v>
      </c>
      <c r="I238" s="9" t="s">
        <v>833</v>
      </c>
      <c r="J238" s="9">
        <v>9.4</v>
      </c>
      <c r="K238" s="10">
        <v>0</v>
      </c>
      <c r="L238" s="10">
        <v>0</v>
      </c>
      <c r="M238" s="10">
        <v>100000000</v>
      </c>
      <c r="N238" s="10">
        <v>99900200</v>
      </c>
      <c r="O238" s="10">
        <v>0</v>
      </c>
      <c r="P238" s="10">
        <v>0</v>
      </c>
      <c r="Q238" s="10">
        <v>0</v>
      </c>
      <c r="R238" s="10">
        <v>0</v>
      </c>
      <c r="S238" s="10">
        <v>100000000</v>
      </c>
      <c r="T238" s="10">
        <v>99900200</v>
      </c>
      <c r="U238" s="10">
        <v>99900200</v>
      </c>
      <c r="V238" s="9">
        <v>99.9</v>
      </c>
      <c r="W238" s="9">
        <v>99.41</v>
      </c>
      <c r="X238" s="9">
        <v>0</v>
      </c>
      <c r="Y238" s="9">
        <v>0</v>
      </c>
      <c r="Z238" s="10">
        <v>99406714.879999995</v>
      </c>
      <c r="AA238" s="9">
        <v>9.61</v>
      </c>
      <c r="AB238" s="9" t="s">
        <v>569</v>
      </c>
    </row>
    <row r="239" spans="1:28" hidden="1" outlineLevel="2" x14ac:dyDescent="0.2">
      <c r="A239" s="21"/>
      <c r="B239" s="9" t="s">
        <v>49</v>
      </c>
      <c r="C239" s="9">
        <v>1314</v>
      </c>
      <c r="D239" s="9" t="s">
        <v>225</v>
      </c>
      <c r="E239" s="8">
        <v>41801</v>
      </c>
      <c r="F239" s="9" t="s">
        <v>834</v>
      </c>
      <c r="G239" s="9" t="s">
        <v>45</v>
      </c>
      <c r="H239" s="9" t="s">
        <v>46</v>
      </c>
      <c r="I239" s="9" t="s">
        <v>833</v>
      </c>
      <c r="J239" s="9">
        <v>10.050000000000001</v>
      </c>
      <c r="K239" s="10">
        <v>250000000</v>
      </c>
      <c r="L239" s="10">
        <v>250000000</v>
      </c>
      <c r="M239" s="10">
        <v>0</v>
      </c>
      <c r="N239" s="10">
        <v>0</v>
      </c>
      <c r="O239" s="10">
        <v>0</v>
      </c>
      <c r="P239" s="10">
        <v>0</v>
      </c>
      <c r="Q239" s="10">
        <v>0</v>
      </c>
      <c r="R239" s="10">
        <v>0</v>
      </c>
      <c r="S239" s="10">
        <v>250000000</v>
      </c>
      <c r="T239" s="10">
        <v>250000000</v>
      </c>
      <c r="U239" s="10">
        <v>250000000</v>
      </c>
      <c r="V239" s="9">
        <v>100</v>
      </c>
      <c r="W239" s="9">
        <v>101.04</v>
      </c>
      <c r="X239" s="9">
        <v>0</v>
      </c>
      <c r="Y239" s="9">
        <v>0</v>
      </c>
      <c r="Z239" s="10">
        <v>252592876.25</v>
      </c>
      <c r="AA239" s="9">
        <v>9.61</v>
      </c>
      <c r="AB239" s="9" t="s">
        <v>569</v>
      </c>
    </row>
    <row r="240" spans="1:28" hidden="1" outlineLevel="2" x14ac:dyDescent="0.2">
      <c r="A240" s="21"/>
      <c r="B240" s="9" t="s">
        <v>49</v>
      </c>
      <c r="C240" s="9">
        <v>1314</v>
      </c>
      <c r="D240" s="9" t="s">
        <v>224</v>
      </c>
      <c r="E240" s="8">
        <v>41043</v>
      </c>
      <c r="F240" s="9" t="s">
        <v>835</v>
      </c>
      <c r="G240" s="9" t="s">
        <v>45</v>
      </c>
      <c r="H240" s="9" t="s">
        <v>46</v>
      </c>
      <c r="I240" s="9" t="s">
        <v>833</v>
      </c>
      <c r="J240" s="9">
        <v>10</v>
      </c>
      <c r="K240" s="10">
        <v>100000000</v>
      </c>
      <c r="L240" s="10">
        <v>100000000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10">
        <v>0</v>
      </c>
      <c r="S240" s="10">
        <v>100000000</v>
      </c>
      <c r="T240" s="10">
        <v>100000000</v>
      </c>
      <c r="U240" s="10">
        <v>100000000</v>
      </c>
      <c r="V240" s="9">
        <v>100</v>
      </c>
      <c r="W240" s="9">
        <v>100.28</v>
      </c>
      <c r="X240" s="9">
        <v>0</v>
      </c>
      <c r="Y240" s="9">
        <v>0</v>
      </c>
      <c r="Z240" s="10">
        <v>100279473.12</v>
      </c>
      <c r="AA240" s="9">
        <v>9.5</v>
      </c>
      <c r="AB240" s="9" t="s">
        <v>569</v>
      </c>
    </row>
    <row r="241" spans="1:28" outlineLevel="1" collapsed="1" x14ac:dyDescent="0.2">
      <c r="A241" s="21"/>
      <c r="E241" s="8"/>
      <c r="I241" s="98" t="s">
        <v>883</v>
      </c>
      <c r="K241" s="10">
        <f t="shared" ref="K241:P241" si="54">SUBTOTAL(9,K238:K240)</f>
        <v>350000000</v>
      </c>
      <c r="L241" s="10">
        <f t="shared" si="54"/>
        <v>350000000</v>
      </c>
      <c r="M241" s="10">
        <f t="shared" si="54"/>
        <v>100000000</v>
      </c>
      <c r="N241" s="10">
        <f t="shared" si="54"/>
        <v>99900200</v>
      </c>
      <c r="O241" s="10">
        <f t="shared" si="54"/>
        <v>0</v>
      </c>
      <c r="P241" s="10">
        <f t="shared" si="54"/>
        <v>0</v>
      </c>
      <c r="S241" s="10">
        <f>SUBTOTAL(9,S238:S240)</f>
        <v>450000000</v>
      </c>
      <c r="U241" s="10">
        <f>SUBTOTAL(9,U238:U240)</f>
        <v>449900200</v>
      </c>
    </row>
    <row r="242" spans="1:28" hidden="1" outlineLevel="2" x14ac:dyDescent="0.2">
      <c r="A242" s="21"/>
      <c r="B242" s="9" t="s">
        <v>49</v>
      </c>
      <c r="C242" s="9">
        <v>1314</v>
      </c>
      <c r="D242" s="9" t="s">
        <v>244</v>
      </c>
      <c r="E242" s="8">
        <v>40983</v>
      </c>
      <c r="F242" s="9" t="s">
        <v>245</v>
      </c>
      <c r="G242" s="9" t="s">
        <v>45</v>
      </c>
      <c r="H242" s="9" t="s">
        <v>46</v>
      </c>
      <c r="I242" s="9" t="s">
        <v>223</v>
      </c>
      <c r="J242" s="9">
        <v>10.25</v>
      </c>
      <c r="K242" s="10">
        <v>50000000</v>
      </c>
      <c r="L242" s="10">
        <v>49875000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10">
        <v>0</v>
      </c>
      <c r="S242" s="10">
        <v>50000000</v>
      </c>
      <c r="T242" s="10">
        <v>49875000</v>
      </c>
      <c r="U242" s="10">
        <v>49875000</v>
      </c>
      <c r="V242" s="9">
        <v>99.75</v>
      </c>
      <c r="W242" s="9">
        <v>100.19</v>
      </c>
      <c r="X242" s="9">
        <v>0</v>
      </c>
      <c r="Y242" s="9">
        <v>0</v>
      </c>
      <c r="Z242" s="10">
        <v>50093235.299999997</v>
      </c>
      <c r="AA242" s="9">
        <v>9.64</v>
      </c>
      <c r="AB242" s="9" t="s">
        <v>571</v>
      </c>
    </row>
    <row r="243" spans="1:28" hidden="1" outlineLevel="2" x14ac:dyDescent="0.2">
      <c r="A243" s="21"/>
      <c r="B243" s="9" t="s">
        <v>49</v>
      </c>
      <c r="C243" s="9">
        <v>1314</v>
      </c>
      <c r="D243" s="9" t="s">
        <v>246</v>
      </c>
      <c r="E243" s="8">
        <v>41496</v>
      </c>
      <c r="F243" s="9" t="s">
        <v>247</v>
      </c>
      <c r="G243" s="9" t="s">
        <v>45</v>
      </c>
      <c r="H243" s="9" t="s">
        <v>46</v>
      </c>
      <c r="I243" s="9" t="s">
        <v>223</v>
      </c>
      <c r="J243" s="9">
        <v>8.85</v>
      </c>
      <c r="K243" s="10">
        <v>100000000</v>
      </c>
      <c r="L243" s="10">
        <v>100000000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10">
        <v>0</v>
      </c>
      <c r="S243" s="10">
        <v>100000000</v>
      </c>
      <c r="T243" s="10">
        <v>100000000</v>
      </c>
      <c r="U243" s="10">
        <v>100000000</v>
      </c>
      <c r="V243" s="9">
        <v>100</v>
      </c>
      <c r="W243" s="9">
        <v>98.29</v>
      </c>
      <c r="X243" s="9">
        <v>0</v>
      </c>
      <c r="Y243" s="9">
        <v>0</v>
      </c>
      <c r="Z243" s="10">
        <v>98284638.530000001</v>
      </c>
      <c r="AA243" s="9">
        <v>9.75</v>
      </c>
      <c r="AB243" s="9" t="s">
        <v>571</v>
      </c>
    </row>
    <row r="244" spans="1:28" hidden="1" outlineLevel="2" x14ac:dyDescent="0.2">
      <c r="A244" s="21"/>
      <c r="B244" s="9" t="s">
        <v>49</v>
      </c>
      <c r="C244" s="9">
        <v>1314</v>
      </c>
      <c r="D244" s="9" t="s">
        <v>248</v>
      </c>
      <c r="E244" s="8">
        <v>41255</v>
      </c>
      <c r="F244" s="9" t="s">
        <v>249</v>
      </c>
      <c r="G244" s="9" t="s">
        <v>45</v>
      </c>
      <c r="H244" s="9" t="s">
        <v>46</v>
      </c>
      <c r="I244" s="9" t="s">
        <v>223</v>
      </c>
      <c r="J244" s="9">
        <v>7.54</v>
      </c>
      <c r="K244" s="10">
        <v>50000000</v>
      </c>
      <c r="L244" s="10">
        <v>49900000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10">
        <v>0</v>
      </c>
      <c r="S244" s="10">
        <v>50000000</v>
      </c>
      <c r="T244" s="10">
        <v>49900000</v>
      </c>
      <c r="U244" s="10">
        <v>49900000</v>
      </c>
      <c r="V244" s="9">
        <v>99.8</v>
      </c>
      <c r="W244" s="9">
        <v>97.1</v>
      </c>
      <c r="X244" s="9">
        <v>0</v>
      </c>
      <c r="Y244" s="9">
        <v>0</v>
      </c>
      <c r="Z244" s="10">
        <v>48550656.509999998</v>
      </c>
      <c r="AA244" s="9">
        <v>9.69</v>
      </c>
      <c r="AB244" s="9" t="s">
        <v>571</v>
      </c>
    </row>
    <row r="245" spans="1:28" outlineLevel="1" collapsed="1" x14ac:dyDescent="0.2">
      <c r="A245" s="21"/>
      <c r="E245" s="8"/>
      <c r="I245" s="98" t="s">
        <v>882</v>
      </c>
      <c r="K245" s="10">
        <f t="shared" ref="K245:P245" si="55">SUBTOTAL(9,K242:K244)</f>
        <v>200000000</v>
      </c>
      <c r="L245" s="10">
        <f t="shared" si="55"/>
        <v>199775000</v>
      </c>
      <c r="M245" s="10">
        <f t="shared" si="55"/>
        <v>0</v>
      </c>
      <c r="N245" s="10">
        <f t="shared" si="55"/>
        <v>0</v>
      </c>
      <c r="O245" s="10">
        <f t="shared" si="55"/>
        <v>0</v>
      </c>
      <c r="P245" s="10">
        <f t="shared" si="55"/>
        <v>0</v>
      </c>
      <c r="S245" s="10">
        <f>SUBTOTAL(9,S242:S244)</f>
        <v>200000000</v>
      </c>
      <c r="U245" s="10">
        <f>SUBTOTAL(9,U242:U244)</f>
        <v>199775000</v>
      </c>
    </row>
    <row r="246" spans="1:28" hidden="1" outlineLevel="2" x14ac:dyDescent="0.2">
      <c r="A246" s="21"/>
      <c r="B246" s="9" t="s">
        <v>49</v>
      </c>
      <c r="C246" s="9">
        <v>1314</v>
      </c>
      <c r="D246" s="9" t="s">
        <v>250</v>
      </c>
      <c r="E246" s="8">
        <v>42568</v>
      </c>
      <c r="F246" s="9" t="s">
        <v>251</v>
      </c>
      <c r="G246" s="9" t="s">
        <v>45</v>
      </c>
      <c r="H246" s="9" t="s">
        <v>46</v>
      </c>
      <c r="I246" s="9" t="s">
        <v>252</v>
      </c>
      <c r="J246" s="9">
        <v>10.25</v>
      </c>
      <c r="K246" s="10">
        <v>8000000</v>
      </c>
      <c r="L246" s="10">
        <v>8000000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10">
        <v>0</v>
      </c>
      <c r="S246" s="10">
        <v>8000000</v>
      </c>
      <c r="T246" s="10">
        <v>8000000</v>
      </c>
      <c r="U246" s="10">
        <v>8000000</v>
      </c>
      <c r="V246" s="9">
        <v>100</v>
      </c>
      <c r="W246" s="9">
        <v>102.4</v>
      </c>
      <c r="X246" s="9">
        <v>0</v>
      </c>
      <c r="Y246" s="9">
        <v>0</v>
      </c>
      <c r="Z246" s="10">
        <v>8191673.0999999996</v>
      </c>
      <c r="AA246" s="9">
        <v>9.61</v>
      </c>
      <c r="AB246" s="9" t="s">
        <v>569</v>
      </c>
    </row>
    <row r="247" spans="1:28" hidden="1" outlineLevel="2" x14ac:dyDescent="0.2">
      <c r="A247" s="21"/>
      <c r="B247" s="9" t="s">
        <v>49</v>
      </c>
      <c r="C247" s="9">
        <v>1314</v>
      </c>
      <c r="D247" s="9" t="s">
        <v>253</v>
      </c>
      <c r="E247" s="8">
        <v>42202</v>
      </c>
      <c r="F247" s="9" t="s">
        <v>254</v>
      </c>
      <c r="G247" s="9" t="s">
        <v>45</v>
      </c>
      <c r="H247" s="9" t="s">
        <v>46</v>
      </c>
      <c r="I247" s="9" t="s">
        <v>252</v>
      </c>
      <c r="J247" s="9">
        <v>10.25</v>
      </c>
      <c r="K247" s="10">
        <v>8000000</v>
      </c>
      <c r="L247" s="10">
        <v>8000000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10">
        <v>0</v>
      </c>
      <c r="S247" s="10">
        <v>8000000</v>
      </c>
      <c r="T247" s="10">
        <v>8000000</v>
      </c>
      <c r="U247" s="10">
        <v>8000000</v>
      </c>
      <c r="V247" s="9">
        <v>100</v>
      </c>
      <c r="W247" s="9">
        <v>101.97</v>
      </c>
      <c r="X247" s="9">
        <v>0</v>
      </c>
      <c r="Y247" s="9">
        <v>0</v>
      </c>
      <c r="Z247" s="10">
        <v>8157669.9800000004</v>
      </c>
      <c r="AA247" s="9">
        <v>9.6199999999999992</v>
      </c>
      <c r="AB247" s="9" t="s">
        <v>569</v>
      </c>
    </row>
    <row r="248" spans="1:28" hidden="1" outlineLevel="2" x14ac:dyDescent="0.2">
      <c r="A248" s="21"/>
      <c r="B248" s="9" t="s">
        <v>49</v>
      </c>
      <c r="C248" s="9">
        <v>1314</v>
      </c>
      <c r="D248" s="9" t="s">
        <v>255</v>
      </c>
      <c r="E248" s="8">
        <v>41837</v>
      </c>
      <c r="F248" s="9" t="s">
        <v>256</v>
      </c>
      <c r="G248" s="9" t="s">
        <v>45</v>
      </c>
      <c r="H248" s="9" t="s">
        <v>46</v>
      </c>
      <c r="I248" s="9" t="s">
        <v>252</v>
      </c>
      <c r="J248" s="9">
        <v>10.25</v>
      </c>
      <c r="K248" s="10">
        <v>8000000</v>
      </c>
      <c r="L248" s="10">
        <v>8000000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10">
        <v>0</v>
      </c>
      <c r="S248" s="10">
        <v>8000000</v>
      </c>
      <c r="T248" s="10">
        <v>8000000</v>
      </c>
      <c r="U248" s="10">
        <v>8000000</v>
      </c>
      <c r="V248" s="9">
        <v>100</v>
      </c>
      <c r="W248" s="9">
        <v>101.56</v>
      </c>
      <c r="X248" s="9">
        <v>0</v>
      </c>
      <c r="Y248" s="9">
        <v>0</v>
      </c>
      <c r="Z248" s="10">
        <v>8125142.3899999997</v>
      </c>
      <c r="AA248" s="9">
        <v>9.61</v>
      </c>
      <c r="AB248" s="9" t="s">
        <v>569</v>
      </c>
    </row>
    <row r="249" spans="1:28" outlineLevel="1" collapsed="1" x14ac:dyDescent="0.2">
      <c r="A249" s="21"/>
      <c r="E249" s="8"/>
      <c r="I249" s="98" t="s">
        <v>881</v>
      </c>
      <c r="K249" s="10">
        <f t="shared" ref="K249:P249" si="56">SUBTOTAL(9,K246:K248)</f>
        <v>24000000</v>
      </c>
      <c r="L249" s="10">
        <f t="shared" si="56"/>
        <v>24000000</v>
      </c>
      <c r="M249" s="10">
        <f t="shared" si="56"/>
        <v>0</v>
      </c>
      <c r="N249" s="10">
        <f t="shared" si="56"/>
        <v>0</v>
      </c>
      <c r="O249" s="10">
        <f t="shared" si="56"/>
        <v>0</v>
      </c>
      <c r="P249" s="10">
        <f t="shared" si="56"/>
        <v>0</v>
      </c>
      <c r="S249" s="10">
        <f>SUBTOTAL(9,S246:S248)</f>
        <v>24000000</v>
      </c>
      <c r="U249" s="10">
        <f>SUBTOTAL(9,U246:U248)</f>
        <v>24000000</v>
      </c>
    </row>
    <row r="250" spans="1:28" hidden="1" outlineLevel="2" x14ac:dyDescent="0.2">
      <c r="A250" s="21"/>
      <c r="B250" s="9" t="s">
        <v>49</v>
      </c>
      <c r="C250" s="9" t="s">
        <v>60</v>
      </c>
      <c r="D250" s="9">
        <v>-7</v>
      </c>
      <c r="E250" s="8">
        <v>40923</v>
      </c>
      <c r="F250" s="9" t="s">
        <v>61</v>
      </c>
      <c r="G250" s="9" t="s">
        <v>45</v>
      </c>
      <c r="H250" s="9" t="s">
        <v>46</v>
      </c>
      <c r="I250" s="9" t="s">
        <v>833</v>
      </c>
      <c r="J250" s="9">
        <v>12</v>
      </c>
      <c r="K250" s="10">
        <v>1000000</v>
      </c>
      <c r="L250" s="10">
        <v>995600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10">
        <v>0</v>
      </c>
      <c r="S250" s="10">
        <v>1000000</v>
      </c>
      <c r="T250" s="10">
        <v>995600</v>
      </c>
      <c r="U250" s="10">
        <v>995600</v>
      </c>
      <c r="V250" s="9">
        <v>99.56</v>
      </c>
      <c r="W250" s="9">
        <v>101.53</v>
      </c>
      <c r="X250" s="9">
        <v>0</v>
      </c>
      <c r="Y250" s="9">
        <v>0</v>
      </c>
      <c r="Z250" s="10">
        <v>1015315.67</v>
      </c>
      <c r="AA250" s="9">
        <v>9.34</v>
      </c>
      <c r="AB250" s="9" t="s">
        <v>569</v>
      </c>
    </row>
    <row r="251" spans="1:28" outlineLevel="1" collapsed="1" x14ac:dyDescent="0.2">
      <c r="A251" s="21"/>
      <c r="E251" s="8"/>
      <c r="I251" s="98" t="s">
        <v>883</v>
      </c>
      <c r="K251" s="10">
        <f t="shared" ref="K251:P251" si="57">SUBTOTAL(9,K250:K250)</f>
        <v>1000000</v>
      </c>
      <c r="L251" s="10">
        <f t="shared" si="57"/>
        <v>995600</v>
      </c>
      <c r="M251" s="10">
        <f t="shared" si="57"/>
        <v>0</v>
      </c>
      <c r="N251" s="10">
        <f t="shared" si="57"/>
        <v>0</v>
      </c>
      <c r="O251" s="10">
        <f t="shared" si="57"/>
        <v>0</v>
      </c>
      <c r="P251" s="10">
        <f t="shared" si="57"/>
        <v>0</v>
      </c>
      <c r="S251" s="10">
        <f>SUBTOTAL(9,S250:S250)</f>
        <v>1000000</v>
      </c>
      <c r="U251" s="10">
        <f>SUBTOTAL(9,U250:U250)</f>
        <v>995600</v>
      </c>
    </row>
    <row r="252" spans="1:28" hidden="1" outlineLevel="2" x14ac:dyDescent="0.2">
      <c r="A252" s="21"/>
      <c r="B252" s="9" t="s">
        <v>49</v>
      </c>
      <c r="C252" s="9" t="s">
        <v>50</v>
      </c>
      <c r="D252" s="9">
        <v>-27</v>
      </c>
      <c r="E252" s="8">
        <v>40893</v>
      </c>
      <c r="F252" s="9" t="s">
        <v>62</v>
      </c>
      <c r="G252" s="9" t="s">
        <v>45</v>
      </c>
      <c r="H252" s="9" t="s">
        <v>46</v>
      </c>
      <c r="I252" s="9" t="s">
        <v>63</v>
      </c>
      <c r="J252" s="9">
        <v>12</v>
      </c>
      <c r="K252" s="10">
        <v>2000000</v>
      </c>
      <c r="L252" s="10">
        <v>1991200</v>
      </c>
      <c r="M252" s="10">
        <v>0</v>
      </c>
      <c r="N252" s="10">
        <v>0</v>
      </c>
      <c r="O252" s="10">
        <v>0</v>
      </c>
      <c r="P252" s="10">
        <v>0</v>
      </c>
      <c r="Q252" s="10">
        <v>0</v>
      </c>
      <c r="R252" s="10">
        <v>0</v>
      </c>
      <c r="S252" s="10">
        <v>2000000</v>
      </c>
      <c r="T252" s="10">
        <v>1991200</v>
      </c>
      <c r="U252" s="10">
        <v>1991200</v>
      </c>
      <c r="V252" s="9">
        <v>99.56</v>
      </c>
      <c r="W252" s="9">
        <v>101.13</v>
      </c>
      <c r="X252" s="9">
        <v>0</v>
      </c>
      <c r="Y252" s="9">
        <v>0</v>
      </c>
      <c r="Z252" s="10">
        <v>2022509.08</v>
      </c>
      <c r="AA252" s="9">
        <v>9.39</v>
      </c>
      <c r="AB252" s="9" t="s">
        <v>571</v>
      </c>
    </row>
    <row r="253" spans="1:28" outlineLevel="1" collapsed="1" x14ac:dyDescent="0.2">
      <c r="A253" s="21"/>
      <c r="E253" s="8"/>
      <c r="I253" s="98" t="s">
        <v>884</v>
      </c>
      <c r="K253" s="10">
        <f t="shared" ref="K253:P253" si="58">SUBTOTAL(9,K252:K252)</f>
        <v>2000000</v>
      </c>
      <c r="L253" s="10">
        <f t="shared" si="58"/>
        <v>1991200</v>
      </c>
      <c r="M253" s="10">
        <f t="shared" si="58"/>
        <v>0</v>
      </c>
      <c r="N253" s="10">
        <f t="shared" si="58"/>
        <v>0</v>
      </c>
      <c r="O253" s="10">
        <f t="shared" si="58"/>
        <v>0</v>
      </c>
      <c r="P253" s="10">
        <f t="shared" si="58"/>
        <v>0</v>
      </c>
      <c r="S253" s="10">
        <f>SUBTOTAL(9,S252:S252)</f>
        <v>2000000</v>
      </c>
      <c r="U253" s="10">
        <f>SUBTOTAL(9,U252:U252)</f>
        <v>1991200</v>
      </c>
    </row>
    <row r="254" spans="1:28" hidden="1" outlineLevel="2" x14ac:dyDescent="0.2">
      <c r="A254" s="21"/>
      <c r="B254" s="9" t="s">
        <v>43</v>
      </c>
      <c r="C254" s="9" t="s">
        <v>44</v>
      </c>
      <c r="D254" s="9">
        <v>-9</v>
      </c>
      <c r="E254" s="8">
        <v>41097</v>
      </c>
      <c r="F254" s="9" t="s">
        <v>48</v>
      </c>
      <c r="G254" s="9" t="s">
        <v>45</v>
      </c>
      <c r="H254" s="9" t="s">
        <v>46</v>
      </c>
      <c r="I254" s="9" t="s">
        <v>47</v>
      </c>
      <c r="J254" s="9">
        <v>12</v>
      </c>
      <c r="K254" s="10">
        <v>2500000</v>
      </c>
      <c r="L254" s="10">
        <v>2489000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2500000</v>
      </c>
      <c r="T254" s="10">
        <v>2489000</v>
      </c>
      <c r="U254" s="10">
        <v>2489000</v>
      </c>
      <c r="V254" s="9">
        <v>99.56</v>
      </c>
      <c r="W254" s="9">
        <v>96.76</v>
      </c>
      <c r="X254" s="9">
        <v>0</v>
      </c>
      <c r="Y254" s="9">
        <v>0</v>
      </c>
      <c r="Z254" s="10">
        <v>2419086.6800000002</v>
      </c>
      <c r="AA254" s="9">
        <v>9.34</v>
      </c>
      <c r="AB254" s="9" t="s">
        <v>569</v>
      </c>
    </row>
    <row r="255" spans="1:28" hidden="1" outlineLevel="2" x14ac:dyDescent="0.2">
      <c r="A255" s="21"/>
      <c r="B255" s="9" t="s">
        <v>49</v>
      </c>
      <c r="C255" s="9">
        <v>9.35</v>
      </c>
      <c r="D255" s="9" t="s">
        <v>615</v>
      </c>
      <c r="E255" s="8">
        <v>41715</v>
      </c>
      <c r="F255" s="9" t="s">
        <v>836</v>
      </c>
      <c r="G255" s="9" t="s">
        <v>45</v>
      </c>
      <c r="H255" s="9" t="s">
        <v>46</v>
      </c>
      <c r="I255" s="9" t="s">
        <v>47</v>
      </c>
      <c r="J255" s="9">
        <v>9.35</v>
      </c>
      <c r="K255" s="10">
        <v>100000000</v>
      </c>
      <c r="L255" s="10">
        <v>100000000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100000000</v>
      </c>
      <c r="T255" s="10">
        <v>100000000</v>
      </c>
      <c r="U255" s="10">
        <v>100000000</v>
      </c>
      <c r="V255" s="9">
        <v>100</v>
      </c>
      <c r="W255" s="9">
        <v>99.68</v>
      </c>
      <c r="X255" s="9">
        <v>0</v>
      </c>
      <c r="Y255" s="9">
        <v>0</v>
      </c>
      <c r="Z255" s="10">
        <v>99684247.680000007</v>
      </c>
      <c r="AA255" s="9">
        <v>9.44</v>
      </c>
      <c r="AB255" s="9" t="s">
        <v>569</v>
      </c>
    </row>
    <row r="256" spans="1:28" hidden="1" outlineLevel="2" x14ac:dyDescent="0.2">
      <c r="A256" s="21"/>
      <c r="B256" s="9" t="s">
        <v>49</v>
      </c>
      <c r="C256" s="9">
        <v>9.15</v>
      </c>
      <c r="D256" s="9" t="s">
        <v>616</v>
      </c>
      <c r="E256" s="8">
        <v>44285</v>
      </c>
      <c r="F256" s="9" t="s">
        <v>837</v>
      </c>
      <c r="G256" s="9" t="s">
        <v>45</v>
      </c>
      <c r="H256" s="9" t="s">
        <v>46</v>
      </c>
      <c r="I256" s="9" t="s">
        <v>47</v>
      </c>
      <c r="J256" s="9">
        <v>9.15</v>
      </c>
      <c r="K256" s="10">
        <v>100000000</v>
      </c>
      <c r="L256" s="10">
        <v>100000000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100000000</v>
      </c>
      <c r="T256" s="10">
        <v>100000000</v>
      </c>
      <c r="U256" s="10">
        <v>100000000</v>
      </c>
      <c r="V256" s="9">
        <v>100</v>
      </c>
      <c r="W256" s="9">
        <v>97.11</v>
      </c>
      <c r="X256" s="9">
        <v>0</v>
      </c>
      <c r="Y256" s="9">
        <v>0</v>
      </c>
      <c r="Z256" s="10">
        <v>97110726.840000004</v>
      </c>
      <c r="AA256" s="9">
        <v>9.6</v>
      </c>
      <c r="AB256" s="9" t="s">
        <v>569</v>
      </c>
    </row>
    <row r="257" spans="1:28" hidden="1" outlineLevel="2" x14ac:dyDescent="0.2">
      <c r="A257" s="21"/>
      <c r="B257" s="9" t="s">
        <v>49</v>
      </c>
      <c r="C257" s="9" t="s">
        <v>617</v>
      </c>
      <c r="D257" s="9" t="s">
        <v>618</v>
      </c>
      <c r="E257" s="8">
        <v>42380</v>
      </c>
      <c r="F257" s="9" t="s">
        <v>838</v>
      </c>
      <c r="G257" s="9" t="s">
        <v>45</v>
      </c>
      <c r="H257" s="9" t="s">
        <v>46</v>
      </c>
      <c r="I257" s="9" t="s">
        <v>47</v>
      </c>
      <c r="J257" s="9">
        <v>8.9</v>
      </c>
      <c r="K257" s="10">
        <v>200000000</v>
      </c>
      <c r="L257" s="10">
        <v>200000000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200000000</v>
      </c>
      <c r="T257" s="10">
        <v>200000000</v>
      </c>
      <c r="U257" s="10">
        <v>200000000</v>
      </c>
      <c r="V257" s="9">
        <v>100</v>
      </c>
      <c r="W257" s="9">
        <v>79.569999999999993</v>
      </c>
      <c r="X257" s="9">
        <v>0</v>
      </c>
      <c r="Y257" s="9">
        <v>0</v>
      </c>
      <c r="Z257" s="10">
        <v>159134314.38999999</v>
      </c>
      <c r="AA257" s="9">
        <v>9.6199999999999992</v>
      </c>
      <c r="AB257" s="9" t="s">
        <v>569</v>
      </c>
    </row>
    <row r="258" spans="1:28" outlineLevel="1" collapsed="1" x14ac:dyDescent="0.2">
      <c r="A258" s="21"/>
      <c r="E258" s="8"/>
      <c r="I258" s="98" t="s">
        <v>885</v>
      </c>
      <c r="K258" s="10">
        <f t="shared" ref="K258:P258" si="59">SUBTOTAL(9,K254:K257)</f>
        <v>402500000</v>
      </c>
      <c r="L258" s="10">
        <f t="shared" si="59"/>
        <v>402489000</v>
      </c>
      <c r="M258" s="10">
        <f t="shared" si="59"/>
        <v>0</v>
      </c>
      <c r="N258" s="10">
        <f t="shared" si="59"/>
        <v>0</v>
      </c>
      <c r="O258" s="10">
        <f t="shared" si="59"/>
        <v>0</v>
      </c>
      <c r="P258" s="10">
        <f t="shared" si="59"/>
        <v>0</v>
      </c>
      <c r="S258" s="10">
        <f>SUBTOTAL(9,S254:S257)</f>
        <v>402500000</v>
      </c>
      <c r="U258" s="10">
        <f>SUBTOTAL(9,U254:U257)</f>
        <v>402489000</v>
      </c>
    </row>
    <row r="259" spans="1:28" hidden="1" outlineLevel="2" x14ac:dyDescent="0.2">
      <c r="A259" s="21"/>
      <c r="B259" s="9" t="s">
        <v>49</v>
      </c>
      <c r="C259" s="9">
        <v>1314</v>
      </c>
      <c r="D259" s="9" t="s">
        <v>259</v>
      </c>
      <c r="E259" s="8">
        <v>41455</v>
      </c>
      <c r="F259" s="9" t="s">
        <v>260</v>
      </c>
      <c r="G259" s="9" t="s">
        <v>45</v>
      </c>
      <c r="H259" s="9" t="s">
        <v>46</v>
      </c>
      <c r="I259" s="9" t="s">
        <v>261</v>
      </c>
      <c r="J259" s="9">
        <v>5.95</v>
      </c>
      <c r="K259" s="10">
        <v>20000000</v>
      </c>
      <c r="L259" s="10">
        <v>20000000</v>
      </c>
      <c r="M259" s="10">
        <v>0</v>
      </c>
      <c r="N259" s="10">
        <v>0</v>
      </c>
      <c r="O259" s="10">
        <v>0</v>
      </c>
      <c r="P259" s="10">
        <v>0</v>
      </c>
      <c r="Q259" s="10">
        <v>0</v>
      </c>
      <c r="R259" s="10">
        <v>0</v>
      </c>
      <c r="S259" s="10">
        <v>20000000</v>
      </c>
      <c r="T259" s="10">
        <v>20000000</v>
      </c>
      <c r="U259" s="10">
        <v>20000000</v>
      </c>
      <c r="V259" s="9">
        <v>100</v>
      </c>
      <c r="W259" s="9">
        <v>93.3</v>
      </c>
      <c r="X259" s="9">
        <v>0</v>
      </c>
      <c r="Y259" s="9">
        <v>0</v>
      </c>
      <c r="Z259" s="10">
        <v>18659409.949999999</v>
      </c>
      <c r="AA259" s="9">
        <v>9.7799999999999994</v>
      </c>
      <c r="AB259" s="9" t="s">
        <v>571</v>
      </c>
    </row>
    <row r="260" spans="1:28" outlineLevel="1" collapsed="1" x14ac:dyDescent="0.2">
      <c r="A260" s="21"/>
      <c r="E260" s="8"/>
      <c r="I260" s="98" t="s">
        <v>886</v>
      </c>
      <c r="K260" s="10">
        <f t="shared" ref="K260:P260" si="60">SUBTOTAL(9,K259:K259)</f>
        <v>20000000</v>
      </c>
      <c r="L260" s="10">
        <f t="shared" si="60"/>
        <v>20000000</v>
      </c>
      <c r="M260" s="10">
        <f t="shared" si="60"/>
        <v>0</v>
      </c>
      <c r="N260" s="10">
        <f t="shared" si="60"/>
        <v>0</v>
      </c>
      <c r="O260" s="10">
        <f t="shared" si="60"/>
        <v>0</v>
      </c>
      <c r="P260" s="10">
        <f t="shared" si="60"/>
        <v>0</v>
      </c>
      <c r="S260" s="10">
        <f>SUBTOTAL(9,S259:S259)</f>
        <v>20000000</v>
      </c>
      <c r="U260" s="10">
        <f>SUBTOTAL(9,U259:U259)</f>
        <v>20000000</v>
      </c>
    </row>
    <row r="261" spans="1:28" hidden="1" outlineLevel="2" x14ac:dyDescent="0.2">
      <c r="A261" s="21"/>
      <c r="B261" s="9" t="s">
        <v>49</v>
      </c>
      <c r="C261" s="9">
        <v>1314</v>
      </c>
      <c r="D261" s="9" t="s">
        <v>262</v>
      </c>
      <c r="E261" s="8">
        <v>42852</v>
      </c>
      <c r="F261" s="9" t="s">
        <v>839</v>
      </c>
      <c r="G261" s="9" t="s">
        <v>45</v>
      </c>
      <c r="H261" s="9" t="s">
        <v>46</v>
      </c>
      <c r="I261" s="9" t="s">
        <v>263</v>
      </c>
      <c r="J261" s="9">
        <v>10.1</v>
      </c>
      <c r="K261" s="10">
        <v>50000000</v>
      </c>
      <c r="L261" s="10">
        <v>50000000</v>
      </c>
      <c r="M261" s="10">
        <v>0</v>
      </c>
      <c r="N261" s="10">
        <v>0</v>
      </c>
      <c r="O261" s="10">
        <v>0</v>
      </c>
      <c r="P261" s="10">
        <v>0</v>
      </c>
      <c r="Q261" s="10">
        <v>0</v>
      </c>
      <c r="R261" s="10">
        <v>0</v>
      </c>
      <c r="S261" s="10">
        <v>50000000</v>
      </c>
      <c r="T261" s="10">
        <v>50000000</v>
      </c>
      <c r="U261" s="10">
        <v>50000000</v>
      </c>
      <c r="V261" s="9">
        <v>100</v>
      </c>
      <c r="W261" s="9">
        <v>100.86</v>
      </c>
      <c r="X261" s="9">
        <v>0</v>
      </c>
      <c r="Y261" s="9">
        <v>0</v>
      </c>
      <c r="Z261" s="10">
        <v>50428137.590000004</v>
      </c>
      <c r="AA261" s="9">
        <v>9.8699999999999992</v>
      </c>
      <c r="AB261" s="9" t="s">
        <v>573</v>
      </c>
    </row>
    <row r="262" spans="1:28" outlineLevel="1" collapsed="1" x14ac:dyDescent="0.2">
      <c r="A262" s="21"/>
      <c r="E262" s="8"/>
      <c r="I262" s="98" t="s">
        <v>887</v>
      </c>
      <c r="K262" s="10">
        <f t="shared" ref="K262:P262" si="61">SUBTOTAL(9,K261:K261)</f>
        <v>50000000</v>
      </c>
      <c r="L262" s="10">
        <f t="shared" si="61"/>
        <v>50000000</v>
      </c>
      <c r="M262" s="10">
        <f t="shared" si="61"/>
        <v>0</v>
      </c>
      <c r="N262" s="10">
        <f t="shared" si="61"/>
        <v>0</v>
      </c>
      <c r="O262" s="10">
        <f t="shared" si="61"/>
        <v>0</v>
      </c>
      <c r="P262" s="10">
        <f t="shared" si="61"/>
        <v>0</v>
      </c>
      <c r="S262" s="10">
        <f>SUBTOTAL(9,S261:S261)</f>
        <v>50000000</v>
      </c>
      <c r="U262" s="10">
        <f>SUBTOTAL(9,U261:U261)</f>
        <v>50000000</v>
      </c>
    </row>
    <row r="263" spans="1:28" hidden="1" outlineLevel="2" x14ac:dyDescent="0.2">
      <c r="A263" s="21"/>
      <c r="B263" s="9" t="s">
        <v>49</v>
      </c>
      <c r="C263" s="9">
        <v>1314</v>
      </c>
      <c r="D263" s="9" t="s">
        <v>840</v>
      </c>
      <c r="E263" s="8">
        <v>42527</v>
      </c>
      <c r="G263" s="9" t="s">
        <v>45</v>
      </c>
      <c r="H263" s="9" t="s">
        <v>46</v>
      </c>
      <c r="I263" s="9" t="s">
        <v>833</v>
      </c>
      <c r="J263" s="9">
        <v>9.6999999999999993</v>
      </c>
      <c r="K263" s="10">
        <v>0</v>
      </c>
      <c r="L263" s="10">
        <v>0</v>
      </c>
      <c r="M263" s="10">
        <v>200000000</v>
      </c>
      <c r="N263" s="10">
        <v>200000000</v>
      </c>
      <c r="O263" s="10">
        <v>0</v>
      </c>
      <c r="P263" s="10">
        <v>0</v>
      </c>
      <c r="Q263" s="10">
        <v>0</v>
      </c>
      <c r="R263" s="10">
        <v>0</v>
      </c>
      <c r="S263" s="10">
        <v>200000000</v>
      </c>
      <c r="T263" s="10">
        <v>200000000</v>
      </c>
      <c r="U263" s="10">
        <v>200000000</v>
      </c>
      <c r="V263" s="9">
        <v>100</v>
      </c>
      <c r="W263" s="9">
        <v>100.27</v>
      </c>
      <c r="X263" s="9">
        <v>0</v>
      </c>
      <c r="Y263" s="9">
        <v>0</v>
      </c>
      <c r="Z263" s="10">
        <v>200541174.31</v>
      </c>
      <c r="AA263" s="9">
        <v>9.61</v>
      </c>
      <c r="AB263" s="9" t="s">
        <v>569</v>
      </c>
    </row>
    <row r="264" spans="1:28" hidden="1" outlineLevel="2" x14ac:dyDescent="0.2">
      <c r="A264" s="21"/>
      <c r="B264" s="9" t="s">
        <v>49</v>
      </c>
      <c r="C264" s="9">
        <v>1314</v>
      </c>
      <c r="D264" s="9" t="s">
        <v>841</v>
      </c>
      <c r="E264" s="8">
        <v>41761</v>
      </c>
      <c r="G264" s="9" t="s">
        <v>45</v>
      </c>
      <c r="H264" s="9" t="s">
        <v>46</v>
      </c>
      <c r="I264" s="9" t="s">
        <v>833</v>
      </c>
      <c r="J264" s="9">
        <v>9.5299999999999994</v>
      </c>
      <c r="K264" s="10">
        <v>0</v>
      </c>
      <c r="L264" s="10">
        <v>0</v>
      </c>
      <c r="M264" s="10">
        <v>150000000</v>
      </c>
      <c r="N264" s="10">
        <v>150000000</v>
      </c>
      <c r="O264" s="10">
        <v>0</v>
      </c>
      <c r="P264" s="10">
        <v>0</v>
      </c>
      <c r="Q264" s="10">
        <v>0</v>
      </c>
      <c r="R264" s="10">
        <v>0</v>
      </c>
      <c r="S264" s="10">
        <v>150000000</v>
      </c>
      <c r="T264" s="10">
        <v>150000000</v>
      </c>
      <c r="U264" s="10">
        <v>150000000</v>
      </c>
      <c r="V264" s="9">
        <v>100</v>
      </c>
      <c r="W264" s="9">
        <v>99.73</v>
      </c>
      <c r="X264" s="9">
        <v>0</v>
      </c>
      <c r="Y264" s="9">
        <v>0</v>
      </c>
      <c r="Z264" s="10">
        <v>149587546.19</v>
      </c>
      <c r="AA264" s="9">
        <v>9.61</v>
      </c>
      <c r="AB264" s="9" t="s">
        <v>569</v>
      </c>
    </row>
    <row r="265" spans="1:28" outlineLevel="1" collapsed="1" x14ac:dyDescent="0.2">
      <c r="A265" s="21"/>
      <c r="E265" s="8"/>
      <c r="I265" s="98" t="s">
        <v>883</v>
      </c>
      <c r="K265" s="10">
        <f t="shared" ref="K265:P265" si="62">SUBTOTAL(9,K263:K264)</f>
        <v>0</v>
      </c>
      <c r="L265" s="10">
        <f t="shared" si="62"/>
        <v>0</v>
      </c>
      <c r="M265" s="10">
        <f t="shared" si="62"/>
        <v>350000000</v>
      </c>
      <c r="N265" s="10">
        <f t="shared" si="62"/>
        <v>350000000</v>
      </c>
      <c r="O265" s="10">
        <f t="shared" si="62"/>
        <v>0</v>
      </c>
      <c r="P265" s="10">
        <f t="shared" si="62"/>
        <v>0</v>
      </c>
      <c r="S265" s="10">
        <f>SUBTOTAL(9,S263:S264)</f>
        <v>350000000</v>
      </c>
      <c r="U265" s="10">
        <f>SUBTOTAL(9,U263:U264)</f>
        <v>350000000</v>
      </c>
    </row>
    <row r="266" spans="1:28" hidden="1" outlineLevel="2" x14ac:dyDescent="0.2">
      <c r="A266" s="21" t="s">
        <v>842</v>
      </c>
      <c r="B266" s="9" t="s">
        <v>49</v>
      </c>
      <c r="C266" s="9">
        <v>10.199999999999999</v>
      </c>
      <c r="D266" s="9" t="s">
        <v>843</v>
      </c>
      <c r="E266" s="8">
        <v>41772</v>
      </c>
      <c r="G266" s="9" t="s">
        <v>45</v>
      </c>
      <c r="H266" s="9" t="s">
        <v>46</v>
      </c>
      <c r="I266" s="9" t="s">
        <v>622</v>
      </c>
      <c r="J266" s="9">
        <v>10.25</v>
      </c>
      <c r="K266" s="10">
        <v>0</v>
      </c>
      <c r="L266" s="10">
        <v>0</v>
      </c>
      <c r="M266" s="10">
        <v>200000000</v>
      </c>
      <c r="N266" s="10">
        <v>200000000</v>
      </c>
      <c r="O266" s="10">
        <v>0</v>
      </c>
      <c r="P266" s="10">
        <v>0</v>
      </c>
      <c r="Q266" s="10">
        <v>0</v>
      </c>
      <c r="R266" s="10">
        <v>0</v>
      </c>
      <c r="S266" s="10">
        <v>200000000</v>
      </c>
      <c r="T266" s="10">
        <v>200000000</v>
      </c>
      <c r="U266" s="10">
        <v>200000000</v>
      </c>
      <c r="V266" s="9">
        <v>100</v>
      </c>
      <c r="W266" s="9">
        <v>101.17</v>
      </c>
      <c r="X266" s="9">
        <v>0</v>
      </c>
      <c r="Y266" s="9">
        <v>0</v>
      </c>
      <c r="Z266" s="10">
        <v>202339661.68000001</v>
      </c>
      <c r="AA266" s="9">
        <v>9.73</v>
      </c>
      <c r="AB266" s="9" t="s">
        <v>569</v>
      </c>
    </row>
    <row r="267" spans="1:28" outlineLevel="1" collapsed="1" x14ac:dyDescent="0.2">
      <c r="A267" s="21"/>
      <c r="E267" s="8"/>
      <c r="I267" s="98" t="s">
        <v>888</v>
      </c>
      <c r="K267" s="10">
        <f t="shared" ref="K267:P267" si="63">SUBTOTAL(9,K266:K266)</f>
        <v>0</v>
      </c>
      <c r="L267" s="10">
        <f t="shared" si="63"/>
        <v>0</v>
      </c>
      <c r="M267" s="10">
        <f t="shared" si="63"/>
        <v>200000000</v>
      </c>
      <c r="N267" s="10">
        <f t="shared" si="63"/>
        <v>200000000</v>
      </c>
      <c r="O267" s="10">
        <f t="shared" si="63"/>
        <v>0</v>
      </c>
      <c r="P267" s="10">
        <f t="shared" si="63"/>
        <v>0</v>
      </c>
      <c r="S267" s="10">
        <f>SUBTOTAL(9,S266:S266)</f>
        <v>200000000</v>
      </c>
      <c r="U267" s="10">
        <f>SUBTOTAL(9,U266:U266)</f>
        <v>200000000</v>
      </c>
    </row>
    <row r="268" spans="1:28" hidden="1" outlineLevel="2" x14ac:dyDescent="0.2">
      <c r="A268" s="21"/>
      <c r="B268" s="9" t="s">
        <v>49</v>
      </c>
      <c r="C268" s="9">
        <v>1312</v>
      </c>
      <c r="D268" s="9" t="s">
        <v>619</v>
      </c>
      <c r="E268" s="8">
        <v>41753</v>
      </c>
      <c r="G268" s="9" t="s">
        <v>45</v>
      </c>
      <c r="H268" s="9" t="s">
        <v>46</v>
      </c>
      <c r="I268" s="9" t="s">
        <v>620</v>
      </c>
      <c r="J268" s="9">
        <v>9.25</v>
      </c>
      <c r="K268" s="10">
        <v>1050000</v>
      </c>
      <c r="L268" s="10">
        <v>1</v>
      </c>
      <c r="M268" s="10">
        <v>0</v>
      </c>
      <c r="N268" s="10">
        <v>0</v>
      </c>
      <c r="O268" s="10">
        <v>0</v>
      </c>
      <c r="P268" s="10">
        <v>0</v>
      </c>
      <c r="Q268" s="10">
        <v>0</v>
      </c>
      <c r="R268" s="10">
        <v>0</v>
      </c>
      <c r="S268" s="10">
        <v>1050000</v>
      </c>
      <c r="T268" s="10">
        <v>1</v>
      </c>
      <c r="U268" s="10">
        <v>1</v>
      </c>
      <c r="V268" s="9">
        <v>0</v>
      </c>
      <c r="W268" s="9">
        <v>98.27</v>
      </c>
      <c r="X268" s="9">
        <v>0</v>
      </c>
      <c r="Y268" s="9">
        <v>0</v>
      </c>
      <c r="Z268" s="10">
        <v>1031824.36</v>
      </c>
      <c r="AA268" s="9">
        <v>9.9499999999999993</v>
      </c>
      <c r="AB268" s="9" t="s">
        <v>571</v>
      </c>
    </row>
    <row r="269" spans="1:28" outlineLevel="1" collapsed="1" x14ac:dyDescent="0.2">
      <c r="A269" s="21"/>
      <c r="E269" s="8"/>
      <c r="I269" s="98" t="s">
        <v>889</v>
      </c>
      <c r="K269" s="10">
        <f t="shared" ref="K269:P269" si="64">SUBTOTAL(9,K268:K268)</f>
        <v>1050000</v>
      </c>
      <c r="L269" s="10">
        <f t="shared" si="64"/>
        <v>1</v>
      </c>
      <c r="M269" s="10">
        <f t="shared" si="64"/>
        <v>0</v>
      </c>
      <c r="N269" s="10">
        <f t="shared" si="64"/>
        <v>0</v>
      </c>
      <c r="O269" s="10">
        <f t="shared" si="64"/>
        <v>0</v>
      </c>
      <c r="P269" s="10">
        <f t="shared" si="64"/>
        <v>0</v>
      </c>
      <c r="S269" s="10">
        <f>SUBTOTAL(9,S268:S268)</f>
        <v>1050000</v>
      </c>
      <c r="U269" s="10">
        <f>SUBTOTAL(9,U268:U268)</f>
        <v>1</v>
      </c>
    </row>
    <row r="270" spans="1:28" hidden="1" outlineLevel="2" x14ac:dyDescent="0.2">
      <c r="A270" s="21"/>
      <c r="B270" s="9" t="s">
        <v>49</v>
      </c>
      <c r="C270" s="9">
        <v>1312</v>
      </c>
      <c r="D270" s="9" t="s">
        <v>234</v>
      </c>
      <c r="E270" s="8">
        <v>40676</v>
      </c>
      <c r="F270" s="9" t="s">
        <v>235</v>
      </c>
      <c r="G270" s="9" t="s">
        <v>45</v>
      </c>
      <c r="H270" s="9" t="s">
        <v>46</v>
      </c>
      <c r="I270" s="9" t="s">
        <v>236</v>
      </c>
      <c r="J270" s="9">
        <v>6</v>
      </c>
      <c r="K270" s="10">
        <v>16905300</v>
      </c>
      <c r="L270" s="10">
        <v>16905300</v>
      </c>
      <c r="M270" s="10">
        <v>0</v>
      </c>
      <c r="N270" s="10">
        <v>0</v>
      </c>
      <c r="O270" s="10">
        <v>16905300</v>
      </c>
      <c r="P270" s="10">
        <v>16905300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9">
        <v>0</v>
      </c>
      <c r="W270" s="9">
        <v>0</v>
      </c>
      <c r="X270" s="9">
        <v>0</v>
      </c>
      <c r="Y270" s="9">
        <v>0</v>
      </c>
      <c r="Z270" s="10">
        <v>0</v>
      </c>
      <c r="AA270" s="9">
        <v>0</v>
      </c>
      <c r="AB270" s="9" t="s">
        <v>571</v>
      </c>
    </row>
    <row r="271" spans="1:28" outlineLevel="1" collapsed="1" x14ac:dyDescent="0.2">
      <c r="A271" s="21"/>
      <c r="E271" s="8"/>
      <c r="I271" s="98" t="s">
        <v>890</v>
      </c>
      <c r="K271" s="10">
        <f t="shared" ref="K271:P271" si="65">SUBTOTAL(9,K270:K270)</f>
        <v>16905300</v>
      </c>
      <c r="L271" s="10">
        <f t="shared" si="65"/>
        <v>16905300</v>
      </c>
      <c r="M271" s="10">
        <f t="shared" si="65"/>
        <v>0</v>
      </c>
      <c r="N271" s="10">
        <f t="shared" si="65"/>
        <v>0</v>
      </c>
      <c r="O271" s="10">
        <f t="shared" si="65"/>
        <v>16905300</v>
      </c>
      <c r="P271" s="10">
        <f t="shared" si="65"/>
        <v>16905300</v>
      </c>
      <c r="S271" s="10">
        <f>SUBTOTAL(9,S270:S270)</f>
        <v>0</v>
      </c>
      <c r="U271" s="10">
        <f>SUBTOTAL(9,U270:U270)</f>
        <v>0</v>
      </c>
    </row>
    <row r="272" spans="1:28" hidden="1" outlineLevel="2" x14ac:dyDescent="0.2">
      <c r="A272" s="21"/>
      <c r="B272" s="9" t="s">
        <v>49</v>
      </c>
      <c r="C272" s="9">
        <v>1312</v>
      </c>
      <c r="D272" s="9" t="s">
        <v>226</v>
      </c>
      <c r="E272" s="8">
        <v>41155</v>
      </c>
      <c r="G272" s="9" t="s">
        <v>45</v>
      </c>
      <c r="H272" s="9" t="s">
        <v>46</v>
      </c>
      <c r="I272" s="9" t="s">
        <v>227</v>
      </c>
      <c r="J272" s="9">
        <v>8.25</v>
      </c>
      <c r="K272" s="10">
        <v>100000000</v>
      </c>
      <c r="L272" s="10">
        <v>100000000</v>
      </c>
      <c r="M272" s="10">
        <v>0</v>
      </c>
      <c r="N272" s="10">
        <v>0</v>
      </c>
      <c r="O272" s="10">
        <v>0</v>
      </c>
      <c r="P272" s="10">
        <v>0</v>
      </c>
      <c r="Q272" s="10">
        <v>0</v>
      </c>
      <c r="R272" s="10">
        <v>0</v>
      </c>
      <c r="S272" s="10">
        <v>100000000</v>
      </c>
      <c r="T272" s="10">
        <v>100000000</v>
      </c>
      <c r="U272" s="10">
        <v>100000000</v>
      </c>
      <c r="V272" s="9">
        <v>100</v>
      </c>
      <c r="W272" s="9">
        <v>98.45</v>
      </c>
      <c r="X272" s="9">
        <v>0</v>
      </c>
      <c r="Y272" s="9">
        <v>0</v>
      </c>
      <c r="Z272" s="10">
        <v>98445423.099999994</v>
      </c>
      <c r="AA272" s="9">
        <v>9.64</v>
      </c>
      <c r="AB272" s="9" t="s">
        <v>569</v>
      </c>
    </row>
    <row r="273" spans="1:28" outlineLevel="1" collapsed="1" x14ac:dyDescent="0.2">
      <c r="A273" s="21"/>
      <c r="E273" s="8"/>
      <c r="I273" s="98" t="s">
        <v>891</v>
      </c>
      <c r="K273" s="10">
        <f t="shared" ref="K273:P273" si="66">SUBTOTAL(9,K272:K272)</f>
        <v>100000000</v>
      </c>
      <c r="L273" s="10">
        <f t="shared" si="66"/>
        <v>100000000</v>
      </c>
      <c r="M273" s="10">
        <f t="shared" si="66"/>
        <v>0</v>
      </c>
      <c r="N273" s="10">
        <f t="shared" si="66"/>
        <v>0</v>
      </c>
      <c r="O273" s="10">
        <f t="shared" si="66"/>
        <v>0</v>
      </c>
      <c r="P273" s="10">
        <f t="shared" si="66"/>
        <v>0</v>
      </c>
      <c r="S273" s="10">
        <f>SUBTOTAL(9,S272:S272)</f>
        <v>100000000</v>
      </c>
      <c r="U273" s="10">
        <f>SUBTOTAL(9,U272:U272)</f>
        <v>100000000</v>
      </c>
    </row>
    <row r="274" spans="1:28" hidden="1" outlineLevel="2" x14ac:dyDescent="0.2">
      <c r="A274" s="21"/>
      <c r="B274" s="9" t="s">
        <v>49</v>
      </c>
      <c r="C274" s="9">
        <v>1312</v>
      </c>
      <c r="D274" s="9" t="s">
        <v>483</v>
      </c>
      <c r="E274" s="8">
        <v>41763</v>
      </c>
      <c r="F274" s="9" t="s">
        <v>484</v>
      </c>
      <c r="G274" s="9" t="s">
        <v>45</v>
      </c>
      <c r="H274" s="9" t="s">
        <v>46</v>
      </c>
      <c r="I274" s="9" t="s">
        <v>485</v>
      </c>
      <c r="J274" s="9">
        <v>5.9</v>
      </c>
      <c r="K274" s="10">
        <v>100000000</v>
      </c>
      <c r="L274" s="10">
        <v>100000000</v>
      </c>
      <c r="M274" s="10">
        <v>0</v>
      </c>
      <c r="N274" s="10">
        <v>0</v>
      </c>
      <c r="O274" s="10">
        <v>0</v>
      </c>
      <c r="P274" s="10">
        <v>0</v>
      </c>
      <c r="Q274" s="10">
        <v>0</v>
      </c>
      <c r="R274" s="10">
        <v>0</v>
      </c>
      <c r="S274" s="10">
        <v>100000000</v>
      </c>
      <c r="T274" s="10">
        <v>100000000</v>
      </c>
      <c r="U274" s="10">
        <v>100000000</v>
      </c>
      <c r="V274" s="9">
        <v>100</v>
      </c>
      <c r="W274" s="9">
        <v>91.24</v>
      </c>
      <c r="X274" s="9">
        <v>0</v>
      </c>
      <c r="Y274" s="9">
        <v>0</v>
      </c>
      <c r="Z274" s="10">
        <v>91237719.090000004</v>
      </c>
      <c r="AA274" s="9">
        <v>9.5500000000000007</v>
      </c>
      <c r="AB274" s="9" t="s">
        <v>569</v>
      </c>
    </row>
    <row r="275" spans="1:28" outlineLevel="1" collapsed="1" x14ac:dyDescent="0.2">
      <c r="A275" s="21"/>
      <c r="E275" s="8"/>
      <c r="I275" s="98" t="s">
        <v>892</v>
      </c>
      <c r="K275" s="10">
        <f t="shared" ref="K275:P275" si="67">SUBTOTAL(9,K274:K274)</f>
        <v>100000000</v>
      </c>
      <c r="L275" s="10">
        <f t="shared" si="67"/>
        <v>100000000</v>
      </c>
      <c r="M275" s="10">
        <f t="shared" si="67"/>
        <v>0</v>
      </c>
      <c r="N275" s="10">
        <f t="shared" si="67"/>
        <v>0</v>
      </c>
      <c r="O275" s="10">
        <f t="shared" si="67"/>
        <v>0</v>
      </c>
      <c r="P275" s="10">
        <f t="shared" si="67"/>
        <v>0</v>
      </c>
      <c r="S275" s="10">
        <f>SUBTOTAL(9,S274:S274)</f>
        <v>100000000</v>
      </c>
      <c r="U275" s="10">
        <f>SUBTOTAL(9,U274:U274)</f>
        <v>100000000</v>
      </c>
    </row>
    <row r="276" spans="1:28" hidden="1" outlineLevel="2" x14ac:dyDescent="0.2">
      <c r="A276" s="21"/>
      <c r="B276" s="9" t="s">
        <v>49</v>
      </c>
      <c r="C276" s="9">
        <v>1312</v>
      </c>
      <c r="D276" s="9" t="s">
        <v>228</v>
      </c>
      <c r="E276" s="8">
        <v>43470</v>
      </c>
      <c r="F276" s="9" t="s">
        <v>844</v>
      </c>
      <c r="G276" s="9" t="s">
        <v>45</v>
      </c>
      <c r="H276" s="9" t="s">
        <v>46</v>
      </c>
      <c r="I276" s="9" t="s">
        <v>227</v>
      </c>
      <c r="J276" s="9">
        <v>9.15</v>
      </c>
      <c r="K276" s="10">
        <v>50000000</v>
      </c>
      <c r="L276" s="10">
        <v>51496391.560000002</v>
      </c>
      <c r="M276" s="10">
        <v>0</v>
      </c>
      <c r="N276" s="10">
        <v>0</v>
      </c>
      <c r="O276" s="10">
        <v>0</v>
      </c>
      <c r="P276" s="10">
        <v>0</v>
      </c>
      <c r="Q276" s="10">
        <v>0</v>
      </c>
      <c r="R276" s="10">
        <v>0</v>
      </c>
      <c r="S276" s="10">
        <v>50000000</v>
      </c>
      <c r="T276" s="10">
        <v>51496391.560000002</v>
      </c>
      <c r="U276" s="10">
        <v>51448376.32</v>
      </c>
      <c r="V276" s="9">
        <v>102.9</v>
      </c>
      <c r="W276" s="9">
        <v>97.09</v>
      </c>
      <c r="X276" s="9">
        <v>1496391.56</v>
      </c>
      <c r="Y276" s="9">
        <v>48015.24</v>
      </c>
      <c r="Z276" s="10">
        <v>48545530.329999998</v>
      </c>
      <c r="AA276" s="9">
        <v>9.68</v>
      </c>
      <c r="AB276" s="9" t="s">
        <v>569</v>
      </c>
    </row>
    <row r="277" spans="1:28" hidden="1" outlineLevel="2" x14ac:dyDescent="0.2">
      <c r="A277" s="21"/>
      <c r="B277" s="9" t="s">
        <v>49</v>
      </c>
      <c r="C277" s="9">
        <v>1312</v>
      </c>
      <c r="D277" s="9" t="s">
        <v>845</v>
      </c>
      <c r="E277" s="8">
        <v>43977</v>
      </c>
      <c r="G277" s="9" t="s">
        <v>45</v>
      </c>
      <c r="H277" s="9" t="s">
        <v>46</v>
      </c>
      <c r="I277" s="9" t="s">
        <v>227</v>
      </c>
      <c r="J277" s="9">
        <v>8.9499999999999993</v>
      </c>
      <c r="K277" s="10">
        <v>0</v>
      </c>
      <c r="L277" s="10">
        <v>0</v>
      </c>
      <c r="M277" s="10">
        <v>100000000</v>
      </c>
      <c r="N277" s="10">
        <v>95855900</v>
      </c>
      <c r="O277" s="10">
        <v>0</v>
      </c>
      <c r="P277" s="10">
        <v>0</v>
      </c>
      <c r="Q277" s="10">
        <v>0</v>
      </c>
      <c r="R277" s="10">
        <v>0</v>
      </c>
      <c r="S277" s="10">
        <v>100000000</v>
      </c>
      <c r="T277" s="10">
        <v>95855900</v>
      </c>
      <c r="U277" s="10">
        <v>95855900</v>
      </c>
      <c r="V277" s="9">
        <v>95.86</v>
      </c>
      <c r="W277" s="9">
        <v>95.79</v>
      </c>
      <c r="X277" s="9">
        <v>0</v>
      </c>
      <c r="Y277" s="9">
        <v>0</v>
      </c>
      <c r="Z277" s="10">
        <v>95792110.590000004</v>
      </c>
      <c r="AA277" s="9">
        <v>9.66</v>
      </c>
      <c r="AB277" s="9" t="s">
        <v>569</v>
      </c>
    </row>
    <row r="278" spans="1:28" outlineLevel="1" collapsed="1" x14ac:dyDescent="0.2">
      <c r="A278" s="21"/>
      <c r="E278" s="8"/>
      <c r="I278" s="98" t="s">
        <v>891</v>
      </c>
      <c r="K278" s="10">
        <f t="shared" ref="K278:P278" si="68">SUBTOTAL(9,K276:K277)</f>
        <v>50000000</v>
      </c>
      <c r="L278" s="10">
        <f t="shared" si="68"/>
        <v>51496391.560000002</v>
      </c>
      <c r="M278" s="10">
        <f t="shared" si="68"/>
        <v>100000000</v>
      </c>
      <c r="N278" s="10">
        <f t="shared" si="68"/>
        <v>95855900</v>
      </c>
      <c r="O278" s="10">
        <f t="shared" si="68"/>
        <v>0</v>
      </c>
      <c r="P278" s="10">
        <f t="shared" si="68"/>
        <v>0</v>
      </c>
      <c r="S278" s="10">
        <f>SUBTOTAL(9,S276:S277)</f>
        <v>150000000</v>
      </c>
      <c r="U278" s="10">
        <f>SUBTOTAL(9,U276:U277)</f>
        <v>147304276.31999999</v>
      </c>
    </row>
    <row r="279" spans="1:28" hidden="1" outlineLevel="2" x14ac:dyDescent="0.2">
      <c r="A279" s="21"/>
      <c r="B279" s="9" t="s">
        <v>49</v>
      </c>
      <c r="C279" s="9">
        <v>1312</v>
      </c>
      <c r="D279" s="9" t="s">
        <v>229</v>
      </c>
      <c r="E279" s="8">
        <v>43600</v>
      </c>
      <c r="G279" s="9" t="s">
        <v>45</v>
      </c>
      <c r="H279" s="9" t="s">
        <v>46</v>
      </c>
      <c r="I279" s="9" t="s">
        <v>230</v>
      </c>
      <c r="J279" s="9">
        <v>10.4</v>
      </c>
      <c r="K279" s="10">
        <v>100000000</v>
      </c>
      <c r="L279" s="10">
        <v>103427943.62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10">
        <v>0</v>
      </c>
      <c r="S279" s="10">
        <v>100000000</v>
      </c>
      <c r="T279" s="10">
        <v>103427943.62</v>
      </c>
      <c r="U279" s="10">
        <v>103322770.37</v>
      </c>
      <c r="V279" s="9">
        <v>103.32</v>
      </c>
      <c r="W279" s="9">
        <v>100.87</v>
      </c>
      <c r="X279" s="9">
        <v>3427943.62</v>
      </c>
      <c r="Y279" s="9">
        <v>105173.25</v>
      </c>
      <c r="Z279" s="10">
        <v>100869320.47</v>
      </c>
      <c r="AA279" s="9">
        <v>10.220000000000001</v>
      </c>
      <c r="AB279" s="9" t="s">
        <v>573</v>
      </c>
    </row>
    <row r="280" spans="1:28" outlineLevel="1" collapsed="1" x14ac:dyDescent="0.2">
      <c r="A280" s="21"/>
      <c r="E280" s="8"/>
      <c r="I280" s="98" t="s">
        <v>893</v>
      </c>
      <c r="K280" s="10">
        <f t="shared" ref="K280:P280" si="69">SUBTOTAL(9,K279:K279)</f>
        <v>100000000</v>
      </c>
      <c r="L280" s="10">
        <f t="shared" si="69"/>
        <v>103427943.62</v>
      </c>
      <c r="M280" s="10">
        <f t="shared" si="69"/>
        <v>0</v>
      </c>
      <c r="N280" s="10">
        <f t="shared" si="69"/>
        <v>0</v>
      </c>
      <c r="O280" s="10">
        <f t="shared" si="69"/>
        <v>0</v>
      </c>
      <c r="P280" s="10">
        <f t="shared" si="69"/>
        <v>0</v>
      </c>
      <c r="S280" s="10">
        <f>SUBTOTAL(9,S279:S279)</f>
        <v>100000000</v>
      </c>
      <c r="U280" s="10">
        <f>SUBTOTAL(9,U279:U279)</f>
        <v>103322770.37</v>
      </c>
    </row>
    <row r="281" spans="1:28" hidden="1" outlineLevel="2" x14ac:dyDescent="0.2">
      <c r="A281" s="21"/>
      <c r="B281" s="9" t="s">
        <v>49</v>
      </c>
      <c r="C281" s="9">
        <v>9.15</v>
      </c>
      <c r="D281" s="9" t="s">
        <v>231</v>
      </c>
      <c r="E281" s="8">
        <v>43632</v>
      </c>
      <c r="F281" s="9" t="s">
        <v>846</v>
      </c>
      <c r="G281" s="9" t="s">
        <v>45</v>
      </c>
      <c r="H281" s="9" t="s">
        <v>46</v>
      </c>
      <c r="I281" s="9" t="s">
        <v>232</v>
      </c>
      <c r="J281" s="9">
        <v>9.15</v>
      </c>
      <c r="K281" s="10">
        <v>200000000</v>
      </c>
      <c r="L281" s="10">
        <v>200000000</v>
      </c>
      <c r="M281" s="10">
        <v>0</v>
      </c>
      <c r="N281" s="10">
        <v>0</v>
      </c>
      <c r="O281" s="10">
        <v>0</v>
      </c>
      <c r="P281" s="10">
        <v>0</v>
      </c>
      <c r="Q281" s="10">
        <v>0</v>
      </c>
      <c r="R281" s="10">
        <v>0</v>
      </c>
      <c r="S281" s="10">
        <v>200000000</v>
      </c>
      <c r="T281" s="10">
        <v>200000000</v>
      </c>
      <c r="U281" s="10">
        <v>200000000</v>
      </c>
      <c r="V281" s="9">
        <v>100</v>
      </c>
      <c r="W281" s="9">
        <v>97.99</v>
      </c>
      <c r="X281" s="9">
        <v>0</v>
      </c>
      <c r="Y281" s="9">
        <v>0</v>
      </c>
      <c r="Z281" s="10">
        <v>195981592.34999999</v>
      </c>
      <c r="AA281" s="9">
        <v>9.51</v>
      </c>
      <c r="AB281" s="9" t="s">
        <v>569</v>
      </c>
    </row>
    <row r="282" spans="1:28" outlineLevel="1" collapsed="1" x14ac:dyDescent="0.2">
      <c r="A282" s="21"/>
      <c r="E282" s="8"/>
      <c r="I282" s="98" t="s">
        <v>894</v>
      </c>
      <c r="K282" s="10">
        <f t="shared" ref="K282:P282" si="70">SUBTOTAL(9,K281:K281)</f>
        <v>200000000</v>
      </c>
      <c r="L282" s="10">
        <f t="shared" si="70"/>
        <v>200000000</v>
      </c>
      <c r="M282" s="10">
        <f t="shared" si="70"/>
        <v>0</v>
      </c>
      <c r="N282" s="10">
        <f t="shared" si="70"/>
        <v>0</v>
      </c>
      <c r="O282" s="10">
        <f t="shared" si="70"/>
        <v>0</v>
      </c>
      <c r="P282" s="10">
        <f t="shared" si="70"/>
        <v>0</v>
      </c>
      <c r="S282" s="10">
        <f>SUBTOTAL(9,S281:S281)</f>
        <v>200000000</v>
      </c>
      <c r="U282" s="10">
        <f>SUBTOTAL(9,U281:U281)</f>
        <v>200000000</v>
      </c>
    </row>
    <row r="283" spans="1:28" hidden="1" outlineLevel="2" x14ac:dyDescent="0.2">
      <c r="A283" s="21"/>
      <c r="B283" s="9" t="s">
        <v>49</v>
      </c>
      <c r="C283" s="9">
        <v>9.1999999999999993</v>
      </c>
      <c r="D283" s="9" t="s">
        <v>621</v>
      </c>
      <c r="E283" s="8">
        <v>44080</v>
      </c>
      <c r="F283" s="9" t="s">
        <v>847</v>
      </c>
      <c r="G283" s="9" t="s">
        <v>45</v>
      </c>
      <c r="H283" s="9" t="s">
        <v>46</v>
      </c>
      <c r="I283" s="9" t="s">
        <v>622</v>
      </c>
      <c r="J283" s="9">
        <v>9.1</v>
      </c>
      <c r="K283" s="10">
        <v>355000000</v>
      </c>
      <c r="L283" s="10">
        <v>355530884.27999997</v>
      </c>
      <c r="M283" s="10">
        <v>0</v>
      </c>
      <c r="N283" s="10">
        <v>0</v>
      </c>
      <c r="O283" s="10">
        <v>0</v>
      </c>
      <c r="P283" s="10">
        <v>0</v>
      </c>
      <c r="Q283" s="10">
        <v>0</v>
      </c>
      <c r="R283" s="10">
        <v>0</v>
      </c>
      <c r="S283" s="10">
        <v>355000000</v>
      </c>
      <c r="T283" s="10">
        <v>355530884.27999997</v>
      </c>
      <c r="U283" s="10">
        <v>355516864.81999999</v>
      </c>
      <c r="V283" s="9">
        <v>100.15</v>
      </c>
      <c r="W283" s="9">
        <v>96.52</v>
      </c>
      <c r="X283" s="9">
        <v>530884.28</v>
      </c>
      <c r="Y283" s="9">
        <v>14019.46</v>
      </c>
      <c r="Z283" s="10">
        <v>342627294.82999998</v>
      </c>
      <c r="AA283" s="9">
        <v>9.67</v>
      </c>
      <c r="AB283" s="9" t="s">
        <v>569</v>
      </c>
    </row>
    <row r="284" spans="1:28" hidden="1" outlineLevel="2" x14ac:dyDescent="0.2">
      <c r="A284" s="21"/>
      <c r="B284" s="9" t="s">
        <v>49</v>
      </c>
      <c r="C284" s="9">
        <v>9.9</v>
      </c>
      <c r="D284" s="9" t="s">
        <v>624</v>
      </c>
      <c r="E284" s="8">
        <v>42424</v>
      </c>
      <c r="F284" s="9" t="s">
        <v>850</v>
      </c>
      <c r="G284" s="9" t="s">
        <v>45</v>
      </c>
      <c r="H284" s="9" t="s">
        <v>46</v>
      </c>
      <c r="I284" s="9" t="s">
        <v>622</v>
      </c>
      <c r="J284" s="9">
        <v>9.9</v>
      </c>
      <c r="K284" s="10">
        <v>100000000</v>
      </c>
      <c r="L284" s="10">
        <v>100000000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10">
        <v>0</v>
      </c>
      <c r="S284" s="10">
        <v>100000000</v>
      </c>
      <c r="T284" s="10">
        <v>100000000</v>
      </c>
      <c r="U284" s="10">
        <v>100000000</v>
      </c>
      <c r="V284" s="9">
        <v>100</v>
      </c>
      <c r="W284" s="9">
        <v>100.53</v>
      </c>
      <c r="X284" s="9">
        <v>0</v>
      </c>
      <c r="Y284" s="9">
        <v>0</v>
      </c>
      <c r="Z284" s="10">
        <v>100533480.52</v>
      </c>
      <c r="AA284" s="9">
        <v>9.7200000000000006</v>
      </c>
      <c r="AB284" s="9" t="s">
        <v>569</v>
      </c>
    </row>
    <row r="285" spans="1:28" outlineLevel="1" collapsed="1" x14ac:dyDescent="0.2">
      <c r="A285" s="21"/>
      <c r="E285" s="8"/>
      <c r="I285" s="98" t="s">
        <v>888</v>
      </c>
      <c r="K285" s="10">
        <f t="shared" ref="K285:P285" si="71">SUBTOTAL(9,K283:K284)</f>
        <v>455000000</v>
      </c>
      <c r="L285" s="10">
        <f t="shared" si="71"/>
        <v>455530884.27999997</v>
      </c>
      <c r="M285" s="10">
        <f t="shared" si="71"/>
        <v>0</v>
      </c>
      <c r="N285" s="10">
        <f t="shared" si="71"/>
        <v>0</v>
      </c>
      <c r="O285" s="10">
        <f t="shared" si="71"/>
        <v>0</v>
      </c>
      <c r="P285" s="10">
        <f t="shared" si="71"/>
        <v>0</v>
      </c>
      <c r="S285" s="10">
        <f>SUBTOTAL(9,S283:S284)</f>
        <v>455000000</v>
      </c>
      <c r="U285" s="10">
        <f>SUBTOTAL(9,U283:U284)</f>
        <v>455516864.81999999</v>
      </c>
    </row>
    <row r="286" spans="1:28" hidden="1" outlineLevel="2" x14ac:dyDescent="0.2">
      <c r="A286" s="21"/>
      <c r="B286" s="9" t="s">
        <v>49</v>
      </c>
      <c r="C286" s="9" t="s">
        <v>50</v>
      </c>
      <c r="D286" s="9">
        <v>-11</v>
      </c>
      <c r="E286" s="8">
        <v>40900</v>
      </c>
      <c r="F286" s="9" t="s">
        <v>69</v>
      </c>
      <c r="G286" s="9" t="s">
        <v>45</v>
      </c>
      <c r="H286" s="9" t="s">
        <v>46</v>
      </c>
      <c r="I286" s="9" t="s">
        <v>51</v>
      </c>
      <c r="J286" s="9">
        <v>12</v>
      </c>
      <c r="K286" s="10">
        <v>2000000</v>
      </c>
      <c r="L286" s="10">
        <v>2000000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2000000</v>
      </c>
      <c r="T286" s="10">
        <v>2000000</v>
      </c>
      <c r="U286" s="10">
        <v>2000000</v>
      </c>
      <c r="V286" s="9">
        <v>100</v>
      </c>
      <c r="W286" s="9">
        <v>101.24</v>
      </c>
      <c r="X286" s="9">
        <v>0</v>
      </c>
      <c r="Y286" s="9">
        <v>0</v>
      </c>
      <c r="Z286" s="10">
        <v>2024830.42</v>
      </c>
      <c r="AA286" s="9">
        <v>9.26</v>
      </c>
      <c r="AB286" s="9" t="s">
        <v>569</v>
      </c>
    </row>
    <row r="287" spans="1:28" outlineLevel="1" collapsed="1" x14ac:dyDescent="0.2">
      <c r="A287" s="21"/>
      <c r="E287" s="8"/>
      <c r="I287" s="98" t="s">
        <v>895</v>
      </c>
      <c r="K287" s="10">
        <f t="shared" ref="K287:P287" si="72">SUBTOTAL(9,K286:K286)</f>
        <v>2000000</v>
      </c>
      <c r="L287" s="10">
        <f t="shared" si="72"/>
        <v>2000000</v>
      </c>
      <c r="M287" s="10">
        <f t="shared" si="72"/>
        <v>0</v>
      </c>
      <c r="N287" s="10">
        <f t="shared" si="72"/>
        <v>0</v>
      </c>
      <c r="O287" s="10">
        <f t="shared" si="72"/>
        <v>0</v>
      </c>
      <c r="P287" s="10">
        <f t="shared" si="72"/>
        <v>0</v>
      </c>
      <c r="S287" s="10">
        <f>SUBTOTAL(9,S286:S286)</f>
        <v>2000000</v>
      </c>
      <c r="U287" s="10">
        <f>SUBTOTAL(9,U286:U286)</f>
        <v>2000000</v>
      </c>
    </row>
    <row r="288" spans="1:28" hidden="1" outlineLevel="2" x14ac:dyDescent="0.2">
      <c r="A288" s="21"/>
      <c r="B288" s="9" t="s">
        <v>49</v>
      </c>
      <c r="C288" s="9">
        <v>9.9</v>
      </c>
      <c r="D288" s="9" t="s">
        <v>623</v>
      </c>
      <c r="E288" s="8">
        <v>42438</v>
      </c>
      <c r="F288" s="9" t="s">
        <v>849</v>
      </c>
      <c r="G288" s="9" t="s">
        <v>45</v>
      </c>
      <c r="H288" s="9" t="s">
        <v>46</v>
      </c>
      <c r="I288" s="9" t="s">
        <v>622</v>
      </c>
      <c r="J288" s="9">
        <v>9.9</v>
      </c>
      <c r="K288" s="10">
        <v>100000000</v>
      </c>
      <c r="L288" s="10">
        <v>100000000</v>
      </c>
      <c r="M288" s="10">
        <v>0</v>
      </c>
      <c r="N288" s="10">
        <v>0</v>
      </c>
      <c r="O288" s="10">
        <v>0</v>
      </c>
      <c r="P288" s="10">
        <v>0</v>
      </c>
      <c r="Q288" s="10">
        <v>0</v>
      </c>
      <c r="R288" s="10">
        <v>0</v>
      </c>
      <c r="S288" s="10">
        <v>100000000</v>
      </c>
      <c r="T288" s="10">
        <v>100000000</v>
      </c>
      <c r="U288" s="10">
        <v>100000000</v>
      </c>
      <c r="V288" s="9">
        <v>100</v>
      </c>
      <c r="W288" s="9">
        <v>100.53</v>
      </c>
      <c r="X288" s="9">
        <v>0</v>
      </c>
      <c r="Y288" s="9">
        <v>0</v>
      </c>
      <c r="Z288" s="10">
        <v>100525700.05</v>
      </c>
      <c r="AA288" s="9">
        <v>9.7200000000000006</v>
      </c>
      <c r="AB288" s="9" t="s">
        <v>569</v>
      </c>
    </row>
    <row r="289" spans="1:28" hidden="1" outlineLevel="2" x14ac:dyDescent="0.2">
      <c r="A289" s="21"/>
      <c r="B289" s="9" t="s">
        <v>49</v>
      </c>
      <c r="C289" s="9">
        <v>9.9</v>
      </c>
      <c r="D289" s="9" t="s">
        <v>848</v>
      </c>
      <c r="E289" s="8">
        <v>42447</v>
      </c>
      <c r="G289" s="9" t="s">
        <v>45</v>
      </c>
      <c r="H289" s="9" t="s">
        <v>46</v>
      </c>
      <c r="I289" s="9" t="s">
        <v>622</v>
      </c>
      <c r="J289" s="9">
        <v>9.9</v>
      </c>
      <c r="K289" s="10">
        <v>0</v>
      </c>
      <c r="L289" s="10">
        <v>0</v>
      </c>
      <c r="M289" s="10">
        <v>150000000</v>
      </c>
      <c r="N289" s="10">
        <v>149683350</v>
      </c>
      <c r="O289" s="10">
        <v>0</v>
      </c>
      <c r="P289" s="10">
        <v>0</v>
      </c>
      <c r="Q289" s="10">
        <v>0</v>
      </c>
      <c r="R289" s="10">
        <v>0</v>
      </c>
      <c r="S289" s="10">
        <v>150000000</v>
      </c>
      <c r="T289" s="10">
        <v>149683350</v>
      </c>
      <c r="U289" s="10">
        <v>149683350</v>
      </c>
      <c r="V289" s="9">
        <v>99.79</v>
      </c>
      <c r="W289" s="9">
        <v>100.54</v>
      </c>
      <c r="X289" s="9">
        <v>0</v>
      </c>
      <c r="Y289" s="9">
        <v>0</v>
      </c>
      <c r="Z289" s="10">
        <v>150814125.61000001</v>
      </c>
      <c r="AA289" s="9">
        <v>9.7200000000000006</v>
      </c>
      <c r="AB289" s="9" t="s">
        <v>569</v>
      </c>
    </row>
    <row r="290" spans="1:28" outlineLevel="1" collapsed="1" x14ac:dyDescent="0.2">
      <c r="A290" s="21"/>
      <c r="E290" s="8"/>
      <c r="I290" s="98" t="s">
        <v>888</v>
      </c>
      <c r="K290" s="10">
        <f t="shared" ref="K290:P290" si="73">SUBTOTAL(9,K288:K289)</f>
        <v>100000000</v>
      </c>
      <c r="L290" s="10">
        <f t="shared" si="73"/>
        <v>100000000</v>
      </c>
      <c r="M290" s="10">
        <f t="shared" si="73"/>
        <v>150000000</v>
      </c>
      <c r="N290" s="10">
        <f t="shared" si="73"/>
        <v>149683350</v>
      </c>
      <c r="O290" s="10">
        <f t="shared" si="73"/>
        <v>0</v>
      </c>
      <c r="P290" s="10">
        <f t="shared" si="73"/>
        <v>0</v>
      </c>
      <c r="S290" s="10">
        <f>SUBTOTAL(9,S288:S289)</f>
        <v>250000000</v>
      </c>
      <c r="U290" s="10">
        <f>SUBTOTAL(9,U288:U289)</f>
        <v>249683350</v>
      </c>
    </row>
    <row r="291" spans="1:28" hidden="1" outlineLevel="2" x14ac:dyDescent="0.2">
      <c r="A291" s="21"/>
      <c r="B291" s="9" t="s">
        <v>49</v>
      </c>
      <c r="C291" s="9">
        <v>9.3000000000000007</v>
      </c>
      <c r="D291" s="9" t="s">
        <v>233</v>
      </c>
      <c r="E291" s="8">
        <v>43577</v>
      </c>
      <c r="F291" s="9" t="s">
        <v>851</v>
      </c>
      <c r="G291" s="9" t="s">
        <v>45</v>
      </c>
      <c r="H291" s="9" t="s">
        <v>46</v>
      </c>
      <c r="I291" s="9" t="s">
        <v>51</v>
      </c>
      <c r="J291" s="9">
        <v>9.3000000000000007</v>
      </c>
      <c r="K291" s="10">
        <v>250000000</v>
      </c>
      <c r="L291" s="10">
        <v>250000000</v>
      </c>
      <c r="M291" s="10">
        <v>0</v>
      </c>
      <c r="N291" s="10">
        <v>0</v>
      </c>
      <c r="O291" s="10">
        <v>0</v>
      </c>
      <c r="P291" s="10">
        <v>0</v>
      </c>
      <c r="Q291" s="10">
        <v>0</v>
      </c>
      <c r="R291" s="10">
        <v>0</v>
      </c>
      <c r="S291" s="10">
        <v>250000000</v>
      </c>
      <c r="T291" s="10">
        <v>250000000</v>
      </c>
      <c r="U291" s="10">
        <v>250000000</v>
      </c>
      <c r="V291" s="9">
        <v>100</v>
      </c>
      <c r="W291" s="9">
        <v>98.75</v>
      </c>
      <c r="X291" s="9">
        <v>0</v>
      </c>
      <c r="Y291" s="9">
        <v>0</v>
      </c>
      <c r="Z291" s="10">
        <v>246879354.97999999</v>
      </c>
      <c r="AA291" s="9">
        <v>9.51</v>
      </c>
      <c r="AB291" s="9" t="s">
        <v>569</v>
      </c>
    </row>
    <row r="292" spans="1:28" outlineLevel="1" collapsed="1" x14ac:dyDescent="0.2">
      <c r="A292" s="21"/>
      <c r="E292" s="8"/>
      <c r="I292" s="98" t="s">
        <v>895</v>
      </c>
      <c r="K292" s="10">
        <f t="shared" ref="K292:P292" si="74">SUBTOTAL(9,K291:K291)</f>
        <v>250000000</v>
      </c>
      <c r="L292" s="10">
        <f t="shared" si="74"/>
        <v>250000000</v>
      </c>
      <c r="M292" s="10">
        <f t="shared" si="74"/>
        <v>0</v>
      </c>
      <c r="N292" s="10">
        <f t="shared" si="74"/>
        <v>0</v>
      </c>
      <c r="O292" s="10">
        <f t="shared" si="74"/>
        <v>0</v>
      </c>
      <c r="P292" s="10">
        <f t="shared" si="74"/>
        <v>0</v>
      </c>
      <c r="S292" s="10">
        <f>SUBTOTAL(9,S291:S291)</f>
        <v>250000000</v>
      </c>
      <c r="U292" s="10">
        <f>SUBTOTAL(9,U291:U291)</f>
        <v>250000000</v>
      </c>
    </row>
    <row r="293" spans="1:28" hidden="1" outlineLevel="2" x14ac:dyDescent="0.2">
      <c r="A293" s="21"/>
      <c r="B293" s="9" t="s">
        <v>49</v>
      </c>
      <c r="C293" s="9">
        <v>9.18</v>
      </c>
      <c r="D293" s="9" t="s">
        <v>625</v>
      </c>
      <c r="E293" s="8">
        <v>44158</v>
      </c>
      <c r="F293" s="9" t="s">
        <v>852</v>
      </c>
      <c r="G293" s="9" t="s">
        <v>45</v>
      </c>
      <c r="H293" s="9" t="s">
        <v>46</v>
      </c>
      <c r="I293" s="9" t="s">
        <v>622</v>
      </c>
      <c r="J293" s="9">
        <v>9.18</v>
      </c>
      <c r="K293" s="10">
        <v>200000000</v>
      </c>
      <c r="L293" s="10">
        <v>200000000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200000000</v>
      </c>
      <c r="T293" s="10">
        <v>200000000</v>
      </c>
      <c r="U293" s="10">
        <v>200000000</v>
      </c>
      <c r="V293" s="9">
        <v>100</v>
      </c>
      <c r="W293" s="9">
        <v>96.85</v>
      </c>
      <c r="X293" s="9">
        <v>0</v>
      </c>
      <c r="Y293" s="9">
        <v>0</v>
      </c>
      <c r="Z293" s="10">
        <v>193691203.21000001</v>
      </c>
      <c r="AA293" s="9">
        <v>9.68</v>
      </c>
      <c r="AB293" s="9" t="s">
        <v>569</v>
      </c>
    </row>
    <row r="294" spans="1:28" outlineLevel="1" collapsed="1" x14ac:dyDescent="0.2">
      <c r="A294" s="21"/>
      <c r="E294" s="8"/>
      <c r="I294" s="98" t="s">
        <v>888</v>
      </c>
      <c r="K294" s="10">
        <f t="shared" ref="K294:P294" si="75">SUBTOTAL(9,K293:K293)</f>
        <v>200000000</v>
      </c>
      <c r="L294" s="10">
        <f t="shared" si="75"/>
        <v>200000000</v>
      </c>
      <c r="M294" s="10">
        <f t="shared" si="75"/>
        <v>0</v>
      </c>
      <c r="N294" s="10">
        <f t="shared" si="75"/>
        <v>0</v>
      </c>
      <c r="O294" s="10">
        <f t="shared" si="75"/>
        <v>0</v>
      </c>
      <c r="P294" s="10">
        <f t="shared" si="75"/>
        <v>0</v>
      </c>
      <c r="S294" s="10">
        <f>SUBTOTAL(9,S293:S293)</f>
        <v>200000000</v>
      </c>
      <c r="U294" s="10">
        <f>SUBTOTAL(9,U293:U293)</f>
        <v>200000000</v>
      </c>
    </row>
    <row r="295" spans="1:28" hidden="1" outlineLevel="2" x14ac:dyDescent="0.2">
      <c r="A295" s="21"/>
      <c r="B295" s="9" t="s">
        <v>49</v>
      </c>
      <c r="C295" s="9">
        <v>8.25</v>
      </c>
      <c r="D295" s="9" t="s">
        <v>532</v>
      </c>
      <c r="E295" s="8">
        <v>41342</v>
      </c>
      <c r="G295" s="9" t="s">
        <v>45</v>
      </c>
      <c r="H295" s="9" t="s">
        <v>46</v>
      </c>
      <c r="I295" s="9" t="s">
        <v>531</v>
      </c>
      <c r="J295" s="9">
        <v>8.25</v>
      </c>
      <c r="K295" s="10">
        <v>22117000</v>
      </c>
      <c r="L295" s="10">
        <v>1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22117000</v>
      </c>
      <c r="T295" s="10">
        <v>1</v>
      </c>
      <c r="U295" s="10">
        <v>1</v>
      </c>
      <c r="V295" s="9">
        <v>0</v>
      </c>
      <c r="W295" s="9">
        <v>97.74</v>
      </c>
      <c r="X295" s="9">
        <v>0</v>
      </c>
      <c r="Y295" s="9">
        <v>0</v>
      </c>
      <c r="Z295" s="10">
        <v>21616163.300000001</v>
      </c>
      <c r="AA295" s="9">
        <v>9.6999999999999993</v>
      </c>
      <c r="AB295" s="9" t="s">
        <v>569</v>
      </c>
    </row>
    <row r="296" spans="1:28" outlineLevel="1" collapsed="1" x14ac:dyDescent="0.2">
      <c r="A296" s="21"/>
      <c r="E296" s="8"/>
      <c r="I296" s="98" t="s">
        <v>896</v>
      </c>
      <c r="K296" s="10">
        <f t="shared" ref="K296:P296" si="76">SUBTOTAL(9,K295:K295)</f>
        <v>22117000</v>
      </c>
      <c r="L296" s="10">
        <f t="shared" si="76"/>
        <v>1</v>
      </c>
      <c r="M296" s="10">
        <f t="shared" si="76"/>
        <v>0</v>
      </c>
      <c r="N296" s="10">
        <f t="shared" si="76"/>
        <v>0</v>
      </c>
      <c r="O296" s="10">
        <f t="shared" si="76"/>
        <v>0</v>
      </c>
      <c r="P296" s="10">
        <f t="shared" si="76"/>
        <v>0</v>
      </c>
      <c r="S296" s="10">
        <f>SUBTOTAL(9,S295:S295)</f>
        <v>22117000</v>
      </c>
      <c r="U296" s="10">
        <f>SUBTOTAL(9,U295:U295)</f>
        <v>1</v>
      </c>
    </row>
    <row r="297" spans="1:28" hidden="1" outlineLevel="2" x14ac:dyDescent="0.2">
      <c r="A297" s="21" t="s">
        <v>853</v>
      </c>
      <c r="B297" s="9" t="s">
        <v>49</v>
      </c>
      <c r="C297" s="9">
        <v>1314</v>
      </c>
      <c r="D297" s="9" t="s">
        <v>266</v>
      </c>
      <c r="E297" s="8">
        <v>41110</v>
      </c>
      <c r="F297" s="9" t="s">
        <v>267</v>
      </c>
      <c r="G297" s="9" t="s">
        <v>45</v>
      </c>
      <c r="H297" s="9" t="s">
        <v>46</v>
      </c>
      <c r="I297" s="9" t="s">
        <v>53</v>
      </c>
      <c r="J297" s="9">
        <v>6</v>
      </c>
      <c r="K297" s="10">
        <v>37500000</v>
      </c>
      <c r="L297" s="10">
        <v>37470000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37500000</v>
      </c>
      <c r="T297" s="10">
        <v>37470000</v>
      </c>
      <c r="U297" s="10">
        <v>37470000</v>
      </c>
      <c r="V297" s="9">
        <v>99.92</v>
      </c>
      <c r="W297" s="9">
        <v>99.92</v>
      </c>
      <c r="X297" s="9">
        <v>0</v>
      </c>
      <c r="Y297" s="9">
        <v>0</v>
      </c>
      <c r="Z297" s="10">
        <v>37470000</v>
      </c>
      <c r="AA297" s="9">
        <v>8.2899999999999991</v>
      </c>
      <c r="AB297" s="9" t="s">
        <v>578</v>
      </c>
    </row>
    <row r="298" spans="1:28" hidden="1" outlineLevel="2" x14ac:dyDescent="0.2">
      <c r="A298" s="21"/>
      <c r="B298" s="9" t="s">
        <v>49</v>
      </c>
      <c r="C298" s="9">
        <v>1314</v>
      </c>
      <c r="D298" s="9" t="s">
        <v>240</v>
      </c>
      <c r="E298" s="8">
        <v>43623</v>
      </c>
      <c r="F298" s="9" t="s">
        <v>241</v>
      </c>
      <c r="G298" s="9" t="s">
        <v>45</v>
      </c>
      <c r="H298" s="9" t="s">
        <v>46</v>
      </c>
      <c r="I298" s="9" t="s">
        <v>53</v>
      </c>
      <c r="J298" s="9">
        <v>6</v>
      </c>
      <c r="K298" s="10">
        <v>5000000</v>
      </c>
      <c r="L298" s="10">
        <v>4990000</v>
      </c>
      <c r="M298" s="10">
        <v>0</v>
      </c>
      <c r="N298" s="10">
        <v>0</v>
      </c>
      <c r="O298" s="10">
        <v>0</v>
      </c>
      <c r="P298" s="10">
        <v>0</v>
      </c>
      <c r="Q298" s="10">
        <v>0</v>
      </c>
      <c r="R298" s="10">
        <v>0</v>
      </c>
      <c r="S298" s="10">
        <v>5000000</v>
      </c>
      <c r="T298" s="10">
        <v>4990000</v>
      </c>
      <c r="U298" s="10">
        <v>4990000</v>
      </c>
      <c r="V298" s="9">
        <v>99.8</v>
      </c>
      <c r="W298" s="9">
        <v>99.8</v>
      </c>
      <c r="X298" s="9">
        <v>0</v>
      </c>
      <c r="Y298" s="9">
        <v>0</v>
      </c>
      <c r="Z298" s="10">
        <v>4990000</v>
      </c>
      <c r="AA298" s="9">
        <v>8.49</v>
      </c>
      <c r="AB298" s="9" t="s">
        <v>578</v>
      </c>
    </row>
    <row r="299" spans="1:28" outlineLevel="1" collapsed="1" x14ac:dyDescent="0.2">
      <c r="A299" s="21"/>
      <c r="E299" s="8"/>
      <c r="I299" s="98" t="s">
        <v>897</v>
      </c>
      <c r="K299" s="10">
        <f t="shared" ref="K299:P299" si="77">SUBTOTAL(9,K297:K298)</f>
        <v>42500000</v>
      </c>
      <c r="L299" s="10">
        <f t="shared" si="77"/>
        <v>42460000</v>
      </c>
      <c r="M299" s="10">
        <f t="shared" si="77"/>
        <v>0</v>
      </c>
      <c r="N299" s="10">
        <f t="shared" si="77"/>
        <v>0</v>
      </c>
      <c r="O299" s="10">
        <f t="shared" si="77"/>
        <v>0</v>
      </c>
      <c r="P299" s="10">
        <f t="shared" si="77"/>
        <v>0</v>
      </c>
      <c r="S299" s="10">
        <f>SUBTOTAL(9,S297:S298)</f>
        <v>42500000</v>
      </c>
      <c r="U299" s="10">
        <f>SUBTOTAL(9,U297:U298)</f>
        <v>42460000</v>
      </c>
    </row>
    <row r="300" spans="1:28" hidden="1" outlineLevel="2" x14ac:dyDescent="0.2">
      <c r="A300" s="21"/>
      <c r="B300" s="9" t="s">
        <v>49</v>
      </c>
      <c r="C300" s="9">
        <v>1314</v>
      </c>
      <c r="D300" s="9" t="s">
        <v>242</v>
      </c>
      <c r="E300" s="8">
        <v>41000</v>
      </c>
      <c r="F300" s="9" t="s">
        <v>243</v>
      </c>
      <c r="G300" s="9" t="s">
        <v>45</v>
      </c>
      <c r="H300" s="9" t="s">
        <v>46</v>
      </c>
      <c r="I300" s="9" t="s">
        <v>239</v>
      </c>
      <c r="J300" s="9">
        <v>6</v>
      </c>
      <c r="K300" s="10">
        <v>8262637</v>
      </c>
      <c r="L300" s="10">
        <v>8262637</v>
      </c>
      <c r="M300" s="10">
        <v>0</v>
      </c>
      <c r="N300" s="10">
        <v>0</v>
      </c>
      <c r="O300" s="10">
        <v>0</v>
      </c>
      <c r="P300" s="10">
        <v>0</v>
      </c>
      <c r="Q300" s="10">
        <v>0</v>
      </c>
      <c r="R300" s="10">
        <v>0</v>
      </c>
      <c r="S300" s="10">
        <v>8262637</v>
      </c>
      <c r="T300" s="10">
        <v>8262637</v>
      </c>
      <c r="U300" s="10">
        <v>8262637</v>
      </c>
      <c r="V300" s="9">
        <v>100</v>
      </c>
      <c r="W300" s="9">
        <v>100</v>
      </c>
      <c r="X300" s="9">
        <v>0</v>
      </c>
      <c r="Y300" s="9">
        <v>0</v>
      </c>
      <c r="Z300" s="10">
        <v>8262637</v>
      </c>
      <c r="AA300" s="9">
        <v>8.2799999999999994</v>
      </c>
      <c r="AB300" s="9" t="s">
        <v>578</v>
      </c>
    </row>
    <row r="301" spans="1:28" outlineLevel="1" collapsed="1" x14ac:dyDescent="0.2">
      <c r="A301" s="21"/>
      <c r="E301" s="8"/>
      <c r="I301" s="98" t="s">
        <v>898</v>
      </c>
      <c r="K301" s="10">
        <f t="shared" ref="K301:P301" si="78">SUBTOTAL(9,K300:K300)</f>
        <v>8262637</v>
      </c>
      <c r="L301" s="10">
        <f t="shared" si="78"/>
        <v>8262637</v>
      </c>
      <c r="M301" s="10">
        <f t="shared" si="78"/>
        <v>0</v>
      </c>
      <c r="N301" s="10">
        <f t="shared" si="78"/>
        <v>0</v>
      </c>
      <c r="O301" s="10">
        <f t="shared" si="78"/>
        <v>0</v>
      </c>
      <c r="P301" s="10">
        <f t="shared" si="78"/>
        <v>0</v>
      </c>
      <c r="S301" s="10">
        <f>SUBTOTAL(9,S300:S300)</f>
        <v>8262637</v>
      </c>
      <c r="U301" s="10">
        <f>SUBTOTAL(9,U300:U300)</f>
        <v>8262637</v>
      </c>
    </row>
    <row r="302" spans="1:28" hidden="1" outlineLevel="2" x14ac:dyDescent="0.2">
      <c r="A302" s="21"/>
      <c r="B302" s="9" t="s">
        <v>49</v>
      </c>
      <c r="C302" s="9" t="s">
        <v>50</v>
      </c>
      <c r="D302" s="9">
        <v>-17</v>
      </c>
      <c r="E302" s="8">
        <v>40075</v>
      </c>
      <c r="F302" s="9" t="s">
        <v>67</v>
      </c>
      <c r="G302" s="9" t="s">
        <v>45</v>
      </c>
      <c r="H302" s="9" t="s">
        <v>46</v>
      </c>
      <c r="I302" s="9" t="s">
        <v>53</v>
      </c>
      <c r="J302" s="9">
        <v>7.07</v>
      </c>
      <c r="K302" s="10">
        <v>1500000</v>
      </c>
      <c r="L302" s="10">
        <v>1493400</v>
      </c>
      <c r="M302" s="10">
        <v>0</v>
      </c>
      <c r="N302" s="10">
        <v>0</v>
      </c>
      <c r="O302" s="10">
        <v>0</v>
      </c>
      <c r="P302" s="10">
        <v>0</v>
      </c>
      <c r="Q302" s="10">
        <v>0</v>
      </c>
      <c r="R302" s="10">
        <v>0</v>
      </c>
      <c r="S302" s="10">
        <v>1500000</v>
      </c>
      <c r="T302" s="10">
        <v>1493400</v>
      </c>
      <c r="U302" s="10">
        <v>1493400</v>
      </c>
      <c r="V302" s="9">
        <v>99.56</v>
      </c>
      <c r="W302" s="9">
        <v>99.56</v>
      </c>
      <c r="X302" s="9">
        <v>0</v>
      </c>
      <c r="Y302" s="9">
        <v>0</v>
      </c>
      <c r="Z302" s="10">
        <v>1493400</v>
      </c>
      <c r="AA302" s="9">
        <v>0</v>
      </c>
      <c r="AB302" s="9" t="s">
        <v>570</v>
      </c>
    </row>
    <row r="303" spans="1:28" hidden="1" outlineLevel="2" x14ac:dyDescent="0.2">
      <c r="A303" s="21"/>
      <c r="B303" s="9" t="s">
        <v>49</v>
      </c>
      <c r="C303" s="9" t="s">
        <v>50</v>
      </c>
      <c r="D303" s="9">
        <v>-16</v>
      </c>
      <c r="E303" s="8">
        <v>43447</v>
      </c>
      <c r="F303" s="9" t="s">
        <v>52</v>
      </c>
      <c r="G303" s="9" t="s">
        <v>45</v>
      </c>
      <c r="H303" s="9" t="s">
        <v>46</v>
      </c>
      <c r="I303" s="9" t="s">
        <v>53</v>
      </c>
      <c r="J303" s="9">
        <v>6.07</v>
      </c>
      <c r="K303" s="10">
        <v>500000</v>
      </c>
      <c r="L303" s="10">
        <v>497800</v>
      </c>
      <c r="M303" s="10">
        <v>0</v>
      </c>
      <c r="N303" s="10">
        <v>0</v>
      </c>
      <c r="O303" s="10">
        <v>0</v>
      </c>
      <c r="P303" s="10">
        <v>0</v>
      </c>
      <c r="Q303" s="10">
        <v>0</v>
      </c>
      <c r="R303" s="10">
        <v>0</v>
      </c>
      <c r="S303" s="10">
        <v>500000</v>
      </c>
      <c r="T303" s="10">
        <v>497800</v>
      </c>
      <c r="U303" s="10">
        <v>497800</v>
      </c>
      <c r="V303" s="9">
        <v>99.56</v>
      </c>
      <c r="W303" s="9">
        <v>99.56</v>
      </c>
      <c r="X303" s="9">
        <v>0</v>
      </c>
      <c r="Y303" s="9">
        <v>0</v>
      </c>
      <c r="Z303" s="10">
        <v>497800</v>
      </c>
      <c r="AA303" s="9">
        <v>8.34</v>
      </c>
      <c r="AB303" s="9" t="s">
        <v>570</v>
      </c>
    </row>
    <row r="304" spans="1:28" hidden="1" outlineLevel="2" x14ac:dyDescent="0.2">
      <c r="A304" s="21"/>
      <c r="B304" s="9" t="s">
        <v>49</v>
      </c>
      <c r="C304" s="9" t="s">
        <v>50</v>
      </c>
      <c r="D304" s="9">
        <f>-15-1</f>
        <v>-16</v>
      </c>
      <c r="E304" s="8">
        <v>43265</v>
      </c>
      <c r="F304" s="9" t="s">
        <v>68</v>
      </c>
      <c r="G304" s="9" t="s">
        <v>45</v>
      </c>
      <c r="H304" s="9" t="s">
        <v>46</v>
      </c>
      <c r="I304" s="9" t="s">
        <v>53</v>
      </c>
      <c r="J304" s="9">
        <v>8.41</v>
      </c>
      <c r="K304" s="10">
        <v>1000000</v>
      </c>
      <c r="L304" s="10">
        <v>995600</v>
      </c>
      <c r="M304" s="10">
        <v>0</v>
      </c>
      <c r="N304" s="10">
        <v>0</v>
      </c>
      <c r="O304" s="10">
        <v>0</v>
      </c>
      <c r="P304" s="10">
        <v>0</v>
      </c>
      <c r="Q304" s="10">
        <v>0</v>
      </c>
      <c r="R304" s="10">
        <v>0</v>
      </c>
      <c r="S304" s="10">
        <v>1000000</v>
      </c>
      <c r="T304" s="10">
        <v>995600</v>
      </c>
      <c r="U304" s="10">
        <v>995600</v>
      </c>
      <c r="V304" s="9">
        <v>99.56</v>
      </c>
      <c r="W304" s="9">
        <v>99.56</v>
      </c>
      <c r="X304" s="9">
        <v>0</v>
      </c>
      <c r="Y304" s="9">
        <v>0</v>
      </c>
      <c r="Z304" s="10">
        <v>995600</v>
      </c>
      <c r="AA304" s="9">
        <v>8.36</v>
      </c>
      <c r="AB304" s="9" t="s">
        <v>570</v>
      </c>
    </row>
    <row r="305" spans="1:28" hidden="1" outlineLevel="2" x14ac:dyDescent="0.2">
      <c r="A305" s="21"/>
      <c r="B305" s="9" t="s">
        <v>49</v>
      </c>
      <c r="C305" s="9">
        <v>1314</v>
      </c>
      <c r="D305" s="9" t="s">
        <v>264</v>
      </c>
      <c r="E305" s="8">
        <v>41523</v>
      </c>
      <c r="F305" s="9" t="s">
        <v>265</v>
      </c>
      <c r="G305" s="9" t="s">
        <v>45</v>
      </c>
      <c r="H305" s="9" t="s">
        <v>46</v>
      </c>
      <c r="I305" s="9" t="s">
        <v>53</v>
      </c>
      <c r="J305" s="9">
        <v>6</v>
      </c>
      <c r="K305" s="10">
        <v>40000000</v>
      </c>
      <c r="L305" s="10">
        <v>38280000</v>
      </c>
      <c r="M305" s="10">
        <v>0</v>
      </c>
      <c r="N305" s="10">
        <v>0</v>
      </c>
      <c r="O305" s="10">
        <v>0</v>
      </c>
      <c r="P305" s="10">
        <v>0</v>
      </c>
      <c r="Q305" s="10">
        <v>0</v>
      </c>
      <c r="R305" s="10">
        <v>0</v>
      </c>
      <c r="S305" s="10">
        <v>40000000</v>
      </c>
      <c r="T305" s="10">
        <v>38280000</v>
      </c>
      <c r="U305" s="10">
        <v>38280000</v>
      </c>
      <c r="V305" s="9">
        <v>95.7</v>
      </c>
      <c r="W305" s="9">
        <v>95.7</v>
      </c>
      <c r="X305" s="9">
        <v>0</v>
      </c>
      <c r="Y305" s="9">
        <v>0</v>
      </c>
      <c r="Z305" s="10">
        <v>38280000</v>
      </c>
      <c r="AA305" s="9">
        <v>8.39</v>
      </c>
      <c r="AB305" s="9" t="s">
        <v>578</v>
      </c>
    </row>
    <row r="306" spans="1:28" hidden="1" outlineLevel="2" x14ac:dyDescent="0.2">
      <c r="A306" s="21"/>
      <c r="B306" s="9" t="s">
        <v>49</v>
      </c>
      <c r="C306" s="9" t="s">
        <v>50</v>
      </c>
      <c r="D306" s="9">
        <v>-18</v>
      </c>
      <c r="E306" s="8">
        <v>44008</v>
      </c>
      <c r="F306" s="9" t="s">
        <v>54</v>
      </c>
      <c r="G306" s="9" t="s">
        <v>45</v>
      </c>
      <c r="H306" s="9" t="s">
        <v>46</v>
      </c>
      <c r="I306" s="9" t="s">
        <v>53</v>
      </c>
      <c r="J306" s="9">
        <v>7.65</v>
      </c>
      <c r="K306" s="10">
        <v>1500000</v>
      </c>
      <c r="L306" s="10">
        <v>1493400</v>
      </c>
      <c r="M306" s="10">
        <v>0</v>
      </c>
      <c r="N306" s="10">
        <v>0</v>
      </c>
      <c r="O306" s="10">
        <v>0</v>
      </c>
      <c r="P306" s="10">
        <v>0</v>
      </c>
      <c r="Q306" s="10">
        <v>0</v>
      </c>
      <c r="R306" s="10">
        <v>0</v>
      </c>
      <c r="S306" s="10">
        <v>1500000</v>
      </c>
      <c r="T306" s="10">
        <v>1493400</v>
      </c>
      <c r="U306" s="10">
        <v>1493400</v>
      </c>
      <c r="V306" s="9">
        <v>99.56</v>
      </c>
      <c r="W306" s="9">
        <v>99.56</v>
      </c>
      <c r="X306" s="9">
        <v>0</v>
      </c>
      <c r="Y306" s="9">
        <v>0</v>
      </c>
      <c r="Z306" s="10">
        <v>1493400</v>
      </c>
      <c r="AA306" s="9">
        <v>8.3000000000000007</v>
      </c>
      <c r="AB306" s="9" t="s">
        <v>570</v>
      </c>
    </row>
    <row r="307" spans="1:28" hidden="1" outlineLevel="2" x14ac:dyDescent="0.2">
      <c r="A307" s="21"/>
      <c r="B307" s="9" t="s">
        <v>49</v>
      </c>
      <c r="C307" s="9">
        <v>1314</v>
      </c>
      <c r="D307" s="9" t="s">
        <v>237</v>
      </c>
      <c r="E307" s="8">
        <v>41927</v>
      </c>
      <c r="F307" s="9" t="s">
        <v>238</v>
      </c>
      <c r="G307" s="9" t="s">
        <v>45</v>
      </c>
      <c r="H307" s="9" t="s">
        <v>46</v>
      </c>
      <c r="I307" s="9" t="s">
        <v>53</v>
      </c>
      <c r="J307" s="9">
        <v>6</v>
      </c>
      <c r="K307" s="10">
        <v>25000000</v>
      </c>
      <c r="L307" s="10">
        <v>24950000</v>
      </c>
      <c r="M307" s="10">
        <v>0</v>
      </c>
      <c r="N307" s="10">
        <v>0</v>
      </c>
      <c r="O307" s="10">
        <v>0</v>
      </c>
      <c r="P307" s="10">
        <v>0</v>
      </c>
      <c r="Q307" s="10">
        <v>0</v>
      </c>
      <c r="R307" s="10">
        <v>0</v>
      </c>
      <c r="S307" s="10">
        <v>25000000</v>
      </c>
      <c r="T307" s="10">
        <v>24950000</v>
      </c>
      <c r="U307" s="10">
        <v>24950000</v>
      </c>
      <c r="V307" s="9">
        <v>99.8</v>
      </c>
      <c r="W307" s="9">
        <v>99.8</v>
      </c>
      <c r="X307" s="9">
        <v>0</v>
      </c>
      <c r="Y307" s="9">
        <v>0</v>
      </c>
      <c r="Z307" s="10">
        <v>24950000</v>
      </c>
      <c r="AA307" s="9">
        <v>8.48</v>
      </c>
      <c r="AB307" s="9" t="s">
        <v>578</v>
      </c>
    </row>
    <row r="308" spans="1:28" hidden="1" outlineLevel="2" x14ac:dyDescent="0.2">
      <c r="A308" s="21"/>
      <c r="B308" s="9" t="s">
        <v>49</v>
      </c>
      <c r="C308" s="9" t="s">
        <v>50</v>
      </c>
      <c r="D308" s="9">
        <v>-24</v>
      </c>
      <c r="E308" s="8">
        <v>41322</v>
      </c>
      <c r="F308" s="9" t="s">
        <v>64</v>
      </c>
      <c r="G308" s="9" t="s">
        <v>45</v>
      </c>
      <c r="H308" s="9" t="s">
        <v>46</v>
      </c>
      <c r="I308" s="9" t="s">
        <v>53</v>
      </c>
      <c r="J308" s="9">
        <v>6.29</v>
      </c>
      <c r="K308" s="10">
        <v>1000000</v>
      </c>
      <c r="L308" s="10">
        <v>995600</v>
      </c>
      <c r="M308" s="10">
        <v>0</v>
      </c>
      <c r="N308" s="10">
        <v>0</v>
      </c>
      <c r="O308" s="10">
        <v>0</v>
      </c>
      <c r="P308" s="10">
        <v>0</v>
      </c>
      <c r="Q308" s="10">
        <v>0</v>
      </c>
      <c r="R308" s="10">
        <v>0</v>
      </c>
      <c r="S308" s="10">
        <v>1000000</v>
      </c>
      <c r="T308" s="10">
        <v>995600</v>
      </c>
      <c r="U308" s="10">
        <v>995600</v>
      </c>
      <c r="V308" s="9">
        <v>99.56</v>
      </c>
      <c r="W308" s="9">
        <v>99.56</v>
      </c>
      <c r="X308" s="9">
        <v>0</v>
      </c>
      <c r="Y308" s="9">
        <v>0</v>
      </c>
      <c r="Z308" s="10">
        <v>995600</v>
      </c>
      <c r="AA308" s="9">
        <v>8.17</v>
      </c>
      <c r="AB308" s="9" t="s">
        <v>570</v>
      </c>
    </row>
    <row r="309" spans="1:28" hidden="1" outlineLevel="2" x14ac:dyDescent="0.2">
      <c r="A309" s="21"/>
      <c r="B309" s="9" t="s">
        <v>49</v>
      </c>
      <c r="C309" s="9" t="s">
        <v>50</v>
      </c>
      <c r="D309" s="9">
        <v>-23</v>
      </c>
      <c r="E309" s="8">
        <v>41056</v>
      </c>
      <c r="F309" s="9" t="s">
        <v>56</v>
      </c>
      <c r="G309" s="9" t="s">
        <v>45</v>
      </c>
      <c r="H309" s="9" t="s">
        <v>46</v>
      </c>
      <c r="I309" s="9" t="s">
        <v>53</v>
      </c>
      <c r="J309" s="9">
        <v>7.79</v>
      </c>
      <c r="K309" s="10">
        <v>2000000</v>
      </c>
      <c r="L309" s="10">
        <v>1991200</v>
      </c>
      <c r="M309" s="10">
        <v>0</v>
      </c>
      <c r="N309" s="10">
        <v>0</v>
      </c>
      <c r="O309" s="10">
        <v>0</v>
      </c>
      <c r="P309" s="10">
        <v>0</v>
      </c>
      <c r="Q309" s="10">
        <v>0</v>
      </c>
      <c r="R309" s="10">
        <v>0</v>
      </c>
      <c r="S309" s="10">
        <v>2000000</v>
      </c>
      <c r="T309" s="10">
        <v>1991200</v>
      </c>
      <c r="U309" s="10">
        <v>1991200</v>
      </c>
      <c r="V309" s="9">
        <v>99.56</v>
      </c>
      <c r="W309" s="9">
        <v>99.56</v>
      </c>
      <c r="X309" s="9">
        <v>0</v>
      </c>
      <c r="Y309" s="9">
        <v>0</v>
      </c>
      <c r="Z309" s="10">
        <v>1991200</v>
      </c>
      <c r="AA309" s="9">
        <v>8.1199999999999992</v>
      </c>
      <c r="AB309" s="9" t="s">
        <v>570</v>
      </c>
    </row>
    <row r="310" spans="1:28" hidden="1" outlineLevel="2" x14ac:dyDescent="0.2">
      <c r="A310" s="21"/>
      <c r="B310" s="9" t="s">
        <v>49</v>
      </c>
      <c r="C310" s="9" t="s">
        <v>50</v>
      </c>
      <c r="D310" s="9">
        <v>-22</v>
      </c>
      <c r="E310" s="8">
        <v>41000</v>
      </c>
      <c r="F310" s="9" t="s">
        <v>65</v>
      </c>
      <c r="G310" s="9" t="s">
        <v>45</v>
      </c>
      <c r="H310" s="9" t="s">
        <v>46</v>
      </c>
      <c r="I310" s="9" t="s">
        <v>53</v>
      </c>
      <c r="J310" s="9">
        <v>7.23</v>
      </c>
      <c r="K310" s="10">
        <v>1000000</v>
      </c>
      <c r="L310" s="10">
        <v>1000000</v>
      </c>
      <c r="M310" s="10">
        <v>0</v>
      </c>
      <c r="N310" s="10">
        <v>0</v>
      </c>
      <c r="O310" s="10">
        <v>0</v>
      </c>
      <c r="P310" s="10">
        <v>0</v>
      </c>
      <c r="Q310" s="10">
        <v>0</v>
      </c>
      <c r="R310" s="10">
        <v>0</v>
      </c>
      <c r="S310" s="10">
        <v>1000000</v>
      </c>
      <c r="T310" s="10">
        <v>1000000</v>
      </c>
      <c r="U310" s="10">
        <v>1000000</v>
      </c>
      <c r="V310" s="9">
        <v>100</v>
      </c>
      <c r="W310" s="9">
        <v>100</v>
      </c>
      <c r="X310" s="9">
        <v>0</v>
      </c>
      <c r="Y310" s="9">
        <v>0</v>
      </c>
      <c r="Z310" s="10">
        <v>1000000</v>
      </c>
      <c r="AA310" s="9">
        <v>8.1199999999999992</v>
      </c>
      <c r="AB310" s="9" t="s">
        <v>570</v>
      </c>
    </row>
    <row r="311" spans="1:28" hidden="1" outlineLevel="2" x14ac:dyDescent="0.2">
      <c r="A311" s="21"/>
      <c r="B311" s="9" t="s">
        <v>49</v>
      </c>
      <c r="C311" s="9" t="s">
        <v>50</v>
      </c>
      <c r="D311" s="9">
        <v>-21</v>
      </c>
      <c r="E311" s="8">
        <v>40921</v>
      </c>
      <c r="F311" s="9" t="s">
        <v>55</v>
      </c>
      <c r="G311" s="9" t="s">
        <v>45</v>
      </c>
      <c r="H311" s="9" t="s">
        <v>46</v>
      </c>
      <c r="I311" s="9" t="s">
        <v>53</v>
      </c>
      <c r="J311" s="9">
        <v>12</v>
      </c>
      <c r="K311" s="10">
        <v>5000000</v>
      </c>
      <c r="L311" s="10">
        <v>4978000</v>
      </c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10">
        <v>0</v>
      </c>
      <c r="S311" s="10">
        <v>5000000</v>
      </c>
      <c r="T311" s="10">
        <v>4978000</v>
      </c>
      <c r="U311" s="10">
        <v>4978000</v>
      </c>
      <c r="V311" s="9">
        <v>99.56</v>
      </c>
      <c r="W311" s="9">
        <v>99.56</v>
      </c>
      <c r="X311" s="9">
        <v>0</v>
      </c>
      <c r="Y311" s="9">
        <v>0</v>
      </c>
      <c r="Z311" s="10">
        <v>4978000</v>
      </c>
      <c r="AA311" s="9">
        <v>8.1199999999999992</v>
      </c>
      <c r="AB311" s="9" t="s">
        <v>570</v>
      </c>
    </row>
    <row r="312" spans="1:28" hidden="1" outlineLevel="2" x14ac:dyDescent="0.2">
      <c r="A312" s="21"/>
      <c r="B312" s="9" t="s">
        <v>49</v>
      </c>
      <c r="C312" s="9" t="s">
        <v>50</v>
      </c>
      <c r="D312" s="9">
        <v>-19</v>
      </c>
      <c r="E312" s="8">
        <v>44098</v>
      </c>
      <c r="F312" s="9" t="s">
        <v>66</v>
      </c>
      <c r="G312" s="9" t="s">
        <v>45</v>
      </c>
      <c r="H312" s="9" t="s">
        <v>46</v>
      </c>
      <c r="I312" s="9" t="s">
        <v>53</v>
      </c>
      <c r="J312" s="9">
        <v>7.87</v>
      </c>
      <c r="K312" s="10">
        <v>1500000</v>
      </c>
      <c r="L312" s="10">
        <v>1493400</v>
      </c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10">
        <v>0</v>
      </c>
      <c r="S312" s="10">
        <v>1500000</v>
      </c>
      <c r="T312" s="10">
        <v>1493400</v>
      </c>
      <c r="U312" s="10">
        <v>1493400</v>
      </c>
      <c r="V312" s="9">
        <v>99.56</v>
      </c>
      <c r="W312" s="9">
        <v>99.56</v>
      </c>
      <c r="X312" s="9">
        <v>0</v>
      </c>
      <c r="Y312" s="9">
        <v>0</v>
      </c>
      <c r="Z312" s="10">
        <v>1493400</v>
      </c>
      <c r="AA312" s="9">
        <v>8.31</v>
      </c>
      <c r="AB312" s="9" t="s">
        <v>570</v>
      </c>
    </row>
    <row r="313" spans="1:28" outlineLevel="1" collapsed="1" x14ac:dyDescent="0.2">
      <c r="A313" s="21"/>
      <c r="E313" s="8"/>
      <c r="I313" s="98" t="s">
        <v>897</v>
      </c>
      <c r="K313" s="10">
        <f t="shared" ref="K313:P313" si="79">SUBTOTAL(9,K302:K312)</f>
        <v>80000000</v>
      </c>
      <c r="L313" s="10">
        <f t="shared" si="79"/>
        <v>78168400</v>
      </c>
      <c r="M313" s="10">
        <f t="shared" si="79"/>
        <v>0</v>
      </c>
      <c r="N313" s="10">
        <f t="shared" si="79"/>
        <v>0</v>
      </c>
      <c r="O313" s="10">
        <f t="shared" si="79"/>
        <v>0</v>
      </c>
      <c r="P313" s="10">
        <f t="shared" si="79"/>
        <v>0</v>
      </c>
      <c r="S313" s="10">
        <f>SUBTOTAL(9,S302:S312)</f>
        <v>80000000</v>
      </c>
      <c r="U313" s="10">
        <f>SUBTOTAL(9,U302:U312)</f>
        <v>78168400</v>
      </c>
    </row>
    <row r="314" spans="1:28" hidden="1" outlineLevel="2" x14ac:dyDescent="0.2">
      <c r="A314" s="21" t="s">
        <v>854</v>
      </c>
      <c r="B314" s="9" t="s">
        <v>43</v>
      </c>
      <c r="C314" s="9">
        <v>1312</v>
      </c>
      <c r="D314" s="9" t="s">
        <v>345</v>
      </c>
      <c r="E314" s="8">
        <v>37505</v>
      </c>
      <c r="G314" s="9" t="s">
        <v>116</v>
      </c>
      <c r="H314" s="9" t="s">
        <v>46</v>
      </c>
      <c r="I314" s="9" t="s">
        <v>346</v>
      </c>
      <c r="J314" s="9">
        <v>16.25</v>
      </c>
      <c r="K314" s="10">
        <v>7500000</v>
      </c>
      <c r="L314" s="10">
        <v>7425000</v>
      </c>
      <c r="M314" s="10">
        <v>0</v>
      </c>
      <c r="N314" s="10">
        <v>0</v>
      </c>
      <c r="O314" s="10">
        <v>0</v>
      </c>
      <c r="P314" s="10">
        <v>0</v>
      </c>
      <c r="Q314" s="10">
        <v>0</v>
      </c>
      <c r="R314" s="10">
        <v>0</v>
      </c>
      <c r="S314" s="10">
        <v>7500000</v>
      </c>
      <c r="T314" s="10">
        <v>7425000</v>
      </c>
      <c r="U314" s="10">
        <v>7425000</v>
      </c>
      <c r="V314" s="9">
        <v>99</v>
      </c>
      <c r="W314" s="9">
        <v>99</v>
      </c>
      <c r="X314" s="9">
        <v>0</v>
      </c>
      <c r="Y314" s="9">
        <v>0</v>
      </c>
      <c r="Z314" s="10">
        <v>7425000</v>
      </c>
      <c r="AA314" s="9">
        <v>0</v>
      </c>
      <c r="AB314" s="9" t="s">
        <v>570</v>
      </c>
    </row>
    <row r="315" spans="1:28" outlineLevel="1" collapsed="1" x14ac:dyDescent="0.2">
      <c r="A315" s="21"/>
      <c r="E315" s="8"/>
      <c r="I315" s="98" t="s">
        <v>899</v>
      </c>
      <c r="K315" s="10">
        <f t="shared" ref="K315:P315" si="80">SUBTOTAL(9,K314:K314)</f>
        <v>7500000</v>
      </c>
      <c r="L315" s="10">
        <f t="shared" si="80"/>
        <v>7425000</v>
      </c>
      <c r="M315" s="10">
        <f t="shared" si="80"/>
        <v>0</v>
      </c>
      <c r="N315" s="10">
        <f t="shared" si="80"/>
        <v>0</v>
      </c>
      <c r="O315" s="10">
        <f t="shared" si="80"/>
        <v>0</v>
      </c>
      <c r="P315" s="10">
        <f t="shared" si="80"/>
        <v>0</v>
      </c>
      <c r="S315" s="10">
        <f>SUBTOTAL(9,S314:S314)</f>
        <v>7500000</v>
      </c>
      <c r="U315" s="10">
        <f>SUBTOTAL(9,U314:U314)</f>
        <v>7425000</v>
      </c>
    </row>
    <row r="316" spans="1:28" hidden="1" outlineLevel="2" x14ac:dyDescent="0.2">
      <c r="A316" s="21"/>
      <c r="B316" s="9" t="s">
        <v>43</v>
      </c>
      <c r="C316" s="9">
        <v>1312</v>
      </c>
      <c r="D316" s="9" t="s">
        <v>347</v>
      </c>
      <c r="E316" s="8">
        <v>33816</v>
      </c>
      <c r="G316" s="9" t="s">
        <v>116</v>
      </c>
      <c r="H316" s="9" t="s">
        <v>46</v>
      </c>
      <c r="I316" s="9" t="s">
        <v>348</v>
      </c>
      <c r="J316" s="9">
        <v>0</v>
      </c>
      <c r="K316" s="10">
        <v>1000000</v>
      </c>
      <c r="L316" s="10">
        <v>975000</v>
      </c>
      <c r="M316" s="10">
        <v>0</v>
      </c>
      <c r="N316" s="10">
        <v>0</v>
      </c>
      <c r="O316" s="10">
        <v>0</v>
      </c>
      <c r="P316" s="10">
        <v>0</v>
      </c>
      <c r="Q316" s="10">
        <v>0</v>
      </c>
      <c r="R316" s="10">
        <v>0</v>
      </c>
      <c r="S316" s="10">
        <v>1000000</v>
      </c>
      <c r="T316" s="10">
        <v>975000</v>
      </c>
      <c r="U316" s="10">
        <v>975000</v>
      </c>
      <c r="V316" s="9">
        <v>97.5</v>
      </c>
      <c r="W316" s="9">
        <v>97.5</v>
      </c>
      <c r="X316" s="9">
        <v>0</v>
      </c>
      <c r="Y316" s="9">
        <v>0</v>
      </c>
      <c r="Z316" s="10">
        <v>975000</v>
      </c>
      <c r="AA316" s="9">
        <v>0</v>
      </c>
      <c r="AB316" s="9" t="s">
        <v>570</v>
      </c>
    </row>
    <row r="317" spans="1:28" outlineLevel="1" collapsed="1" x14ac:dyDescent="0.2">
      <c r="A317" s="21"/>
      <c r="E317" s="8"/>
      <c r="I317" s="98" t="s">
        <v>900</v>
      </c>
      <c r="K317" s="10">
        <f t="shared" ref="K317:P317" si="81">SUBTOTAL(9,K316:K316)</f>
        <v>1000000</v>
      </c>
      <c r="L317" s="10">
        <f t="shared" si="81"/>
        <v>975000</v>
      </c>
      <c r="M317" s="10">
        <f t="shared" si="81"/>
        <v>0</v>
      </c>
      <c r="N317" s="10">
        <f t="shared" si="81"/>
        <v>0</v>
      </c>
      <c r="O317" s="10">
        <f t="shared" si="81"/>
        <v>0</v>
      </c>
      <c r="P317" s="10">
        <f t="shared" si="81"/>
        <v>0</v>
      </c>
      <c r="S317" s="10">
        <f>SUBTOTAL(9,S316:S316)</f>
        <v>1000000</v>
      </c>
      <c r="U317" s="10">
        <f>SUBTOTAL(9,U316:U316)</f>
        <v>975000</v>
      </c>
    </row>
    <row r="318" spans="1:28" hidden="1" outlineLevel="2" x14ac:dyDescent="0.2">
      <c r="A318" s="21"/>
      <c r="B318" s="9" t="s">
        <v>49</v>
      </c>
      <c r="C318" s="9">
        <v>1312</v>
      </c>
      <c r="D318" s="9" t="s">
        <v>349</v>
      </c>
      <c r="E318" s="8">
        <v>41107</v>
      </c>
      <c r="F318" s="9" t="s">
        <v>350</v>
      </c>
      <c r="G318" s="9" t="s">
        <v>116</v>
      </c>
      <c r="H318" s="9" t="s">
        <v>46</v>
      </c>
      <c r="I318" s="9" t="s">
        <v>351</v>
      </c>
      <c r="J318" s="9">
        <v>0</v>
      </c>
      <c r="K318" s="10">
        <v>3448222</v>
      </c>
      <c r="L318" s="10">
        <v>3448222</v>
      </c>
      <c r="M318" s="10">
        <v>0</v>
      </c>
      <c r="N318" s="10">
        <v>0</v>
      </c>
      <c r="O318" s="10">
        <v>0</v>
      </c>
      <c r="P318" s="10">
        <v>0</v>
      </c>
      <c r="Q318" s="10">
        <v>0</v>
      </c>
      <c r="R318" s="10">
        <v>0</v>
      </c>
      <c r="S318" s="10">
        <v>3448222</v>
      </c>
      <c r="T318" s="10">
        <v>3448222</v>
      </c>
      <c r="U318" s="10">
        <v>3448222</v>
      </c>
      <c r="V318" s="9">
        <v>100</v>
      </c>
      <c r="W318" s="9">
        <v>100</v>
      </c>
      <c r="X318" s="9">
        <v>0</v>
      </c>
      <c r="Y318" s="9">
        <v>0</v>
      </c>
      <c r="Z318" s="10">
        <v>3448222</v>
      </c>
      <c r="AA318" s="9">
        <v>8.1199999999999992</v>
      </c>
      <c r="AB318" s="9" t="s">
        <v>570</v>
      </c>
    </row>
    <row r="319" spans="1:28" outlineLevel="1" collapsed="1" x14ac:dyDescent="0.2">
      <c r="A319" s="21"/>
      <c r="E319" s="8"/>
      <c r="I319" s="98" t="s">
        <v>901</v>
      </c>
      <c r="K319" s="10">
        <f t="shared" ref="K319:P319" si="82">SUBTOTAL(9,K318:K318)</f>
        <v>3448222</v>
      </c>
      <c r="L319" s="10">
        <f t="shared" si="82"/>
        <v>3448222</v>
      </c>
      <c r="M319" s="10">
        <f t="shared" si="82"/>
        <v>0</v>
      </c>
      <c r="N319" s="10">
        <f t="shared" si="82"/>
        <v>0</v>
      </c>
      <c r="O319" s="10">
        <f t="shared" si="82"/>
        <v>0</v>
      </c>
      <c r="P319" s="10">
        <f t="shared" si="82"/>
        <v>0</v>
      </c>
      <c r="S319" s="10">
        <f>SUBTOTAL(9,S318:S318)</f>
        <v>3448222</v>
      </c>
      <c r="U319" s="10">
        <f>SUBTOTAL(9,U318:U318)</f>
        <v>3448222</v>
      </c>
    </row>
    <row r="320" spans="1:28" hidden="1" outlineLevel="2" x14ac:dyDescent="0.2">
      <c r="A320" s="21"/>
      <c r="B320" s="9" t="s">
        <v>49</v>
      </c>
      <c r="C320" s="9">
        <v>1312</v>
      </c>
      <c r="D320" s="9" t="s">
        <v>352</v>
      </c>
      <c r="E320" s="8">
        <v>36900</v>
      </c>
      <c r="F320" s="9" t="s">
        <v>353</v>
      </c>
      <c r="G320" s="9" t="s">
        <v>116</v>
      </c>
      <c r="H320" s="9" t="s">
        <v>46</v>
      </c>
      <c r="I320" s="9" t="s">
        <v>354</v>
      </c>
      <c r="J320" s="9">
        <v>14</v>
      </c>
      <c r="K320" s="10">
        <v>1000000</v>
      </c>
      <c r="L320" s="10">
        <v>960000</v>
      </c>
      <c r="M320" s="10">
        <v>0</v>
      </c>
      <c r="N320" s="10">
        <v>0</v>
      </c>
      <c r="O320" s="10">
        <v>0</v>
      </c>
      <c r="P320" s="10">
        <v>0</v>
      </c>
      <c r="Q320" s="10">
        <v>0</v>
      </c>
      <c r="R320" s="10">
        <v>0</v>
      </c>
      <c r="S320" s="10">
        <v>1000000</v>
      </c>
      <c r="T320" s="10">
        <v>960000</v>
      </c>
      <c r="U320" s="10">
        <v>960000</v>
      </c>
      <c r="V320" s="9">
        <v>96</v>
      </c>
      <c r="W320" s="9">
        <v>96</v>
      </c>
      <c r="X320" s="9">
        <v>0</v>
      </c>
      <c r="Y320" s="9">
        <v>0</v>
      </c>
      <c r="Z320" s="10">
        <v>960000</v>
      </c>
      <c r="AA320" s="9">
        <v>0</v>
      </c>
      <c r="AB320" s="9" t="s">
        <v>570</v>
      </c>
    </row>
    <row r="321" spans="1:28" outlineLevel="1" collapsed="1" x14ac:dyDescent="0.2">
      <c r="A321" s="21"/>
      <c r="E321" s="8"/>
      <c r="I321" s="98" t="s">
        <v>902</v>
      </c>
      <c r="K321" s="10">
        <f t="shared" ref="K321:P321" si="83">SUBTOTAL(9,K320:K320)</f>
        <v>1000000</v>
      </c>
      <c r="L321" s="10">
        <f t="shared" si="83"/>
        <v>960000</v>
      </c>
      <c r="M321" s="10">
        <f t="shared" si="83"/>
        <v>0</v>
      </c>
      <c r="N321" s="10">
        <f t="shared" si="83"/>
        <v>0</v>
      </c>
      <c r="O321" s="10">
        <f t="shared" si="83"/>
        <v>0</v>
      </c>
      <c r="P321" s="10">
        <f t="shared" si="83"/>
        <v>0</v>
      </c>
      <c r="S321" s="10">
        <f>SUBTOTAL(9,S320:S320)</f>
        <v>1000000</v>
      </c>
      <c r="U321" s="10">
        <f>SUBTOTAL(9,U320:U320)</f>
        <v>960000</v>
      </c>
    </row>
    <row r="322" spans="1:28" hidden="1" outlineLevel="2" x14ac:dyDescent="0.2">
      <c r="A322" s="21"/>
      <c r="B322" s="9" t="s">
        <v>49</v>
      </c>
      <c r="C322" s="9">
        <v>1312</v>
      </c>
      <c r="D322" s="9" t="s">
        <v>355</v>
      </c>
      <c r="E322" s="8">
        <v>34789</v>
      </c>
      <c r="F322" s="9" t="s">
        <v>356</v>
      </c>
      <c r="G322" s="9" t="s">
        <v>116</v>
      </c>
      <c r="H322" s="9" t="s">
        <v>46</v>
      </c>
      <c r="I322" s="9" t="s">
        <v>357</v>
      </c>
      <c r="J322" s="9">
        <v>15</v>
      </c>
      <c r="K322" s="10">
        <v>675000</v>
      </c>
      <c r="L322" s="10">
        <v>573750</v>
      </c>
      <c r="M322" s="10">
        <v>0</v>
      </c>
      <c r="N322" s="10">
        <v>0</v>
      </c>
      <c r="O322" s="10">
        <v>0</v>
      </c>
      <c r="P322" s="10">
        <v>0</v>
      </c>
      <c r="Q322" s="10">
        <v>0</v>
      </c>
      <c r="R322" s="10">
        <v>0</v>
      </c>
      <c r="S322" s="10">
        <v>675000</v>
      </c>
      <c r="T322" s="10">
        <v>573750</v>
      </c>
      <c r="U322" s="10">
        <v>573750</v>
      </c>
      <c r="V322" s="9">
        <v>85</v>
      </c>
      <c r="W322" s="9">
        <v>85</v>
      </c>
      <c r="X322" s="9">
        <v>0</v>
      </c>
      <c r="Y322" s="9">
        <v>0</v>
      </c>
      <c r="Z322" s="10">
        <v>573750</v>
      </c>
      <c r="AA322" s="9">
        <v>0</v>
      </c>
      <c r="AB322" s="9" t="s">
        <v>570</v>
      </c>
    </row>
    <row r="323" spans="1:28" outlineLevel="1" collapsed="1" x14ac:dyDescent="0.2">
      <c r="A323" s="21"/>
      <c r="E323" s="8"/>
      <c r="I323" s="98" t="s">
        <v>903</v>
      </c>
      <c r="K323" s="10">
        <f t="shared" ref="K323:P323" si="84">SUBTOTAL(9,K322:K322)</f>
        <v>675000</v>
      </c>
      <c r="L323" s="10">
        <f t="shared" si="84"/>
        <v>573750</v>
      </c>
      <c r="M323" s="10">
        <f t="shared" si="84"/>
        <v>0</v>
      </c>
      <c r="N323" s="10">
        <f t="shared" si="84"/>
        <v>0</v>
      </c>
      <c r="O323" s="10">
        <f t="shared" si="84"/>
        <v>0</v>
      </c>
      <c r="P323" s="10">
        <f t="shared" si="84"/>
        <v>0</v>
      </c>
      <c r="S323" s="10">
        <f>SUBTOTAL(9,S322:S322)</f>
        <v>675000</v>
      </c>
      <c r="U323" s="10">
        <f>SUBTOTAL(9,U322:U322)</f>
        <v>573750</v>
      </c>
    </row>
    <row r="324" spans="1:28" hidden="1" outlineLevel="2" x14ac:dyDescent="0.2">
      <c r="A324" s="21"/>
      <c r="B324" s="9" t="s">
        <v>49</v>
      </c>
      <c r="C324" s="9">
        <v>1312</v>
      </c>
      <c r="D324" s="9" t="s">
        <v>400</v>
      </c>
      <c r="E324" s="8">
        <v>39278</v>
      </c>
      <c r="F324" s="9" t="s">
        <v>401</v>
      </c>
      <c r="G324" s="9" t="s">
        <v>116</v>
      </c>
      <c r="H324" s="9" t="s">
        <v>46</v>
      </c>
      <c r="I324" s="9" t="s">
        <v>402</v>
      </c>
      <c r="J324" s="9">
        <v>15</v>
      </c>
      <c r="K324" s="10">
        <v>209531</v>
      </c>
      <c r="L324" s="10">
        <v>201149.76</v>
      </c>
      <c r="M324" s="10">
        <v>0</v>
      </c>
      <c r="N324" s="10">
        <v>0</v>
      </c>
      <c r="O324" s="10">
        <v>0</v>
      </c>
      <c r="P324" s="10">
        <v>0</v>
      </c>
      <c r="Q324" s="10">
        <v>0</v>
      </c>
      <c r="R324" s="10">
        <v>0</v>
      </c>
      <c r="S324" s="10">
        <v>209531</v>
      </c>
      <c r="T324" s="10">
        <v>201149.76</v>
      </c>
      <c r="U324" s="10">
        <v>201149.76</v>
      </c>
      <c r="V324" s="9">
        <v>96</v>
      </c>
      <c r="W324" s="9">
        <v>96</v>
      </c>
      <c r="X324" s="9">
        <v>0</v>
      </c>
      <c r="Y324" s="9">
        <v>0</v>
      </c>
      <c r="Z324" s="10">
        <v>201149.76</v>
      </c>
      <c r="AA324" s="9">
        <v>0</v>
      </c>
      <c r="AB324" s="9" t="s">
        <v>570</v>
      </c>
    </row>
    <row r="325" spans="1:28" outlineLevel="1" collapsed="1" x14ac:dyDescent="0.2">
      <c r="A325" s="21"/>
      <c r="E325" s="8"/>
      <c r="I325" s="98" t="s">
        <v>904</v>
      </c>
      <c r="K325" s="10">
        <f t="shared" ref="K325:P325" si="85">SUBTOTAL(9,K324:K324)</f>
        <v>209531</v>
      </c>
      <c r="L325" s="10">
        <f t="shared" si="85"/>
        <v>201149.76</v>
      </c>
      <c r="M325" s="10">
        <f t="shared" si="85"/>
        <v>0</v>
      </c>
      <c r="N325" s="10">
        <f t="shared" si="85"/>
        <v>0</v>
      </c>
      <c r="O325" s="10">
        <f t="shared" si="85"/>
        <v>0</v>
      </c>
      <c r="P325" s="10">
        <f t="shared" si="85"/>
        <v>0</v>
      </c>
      <c r="S325" s="10">
        <f>SUBTOTAL(9,S324:S324)</f>
        <v>209531</v>
      </c>
      <c r="U325" s="10">
        <f>SUBTOTAL(9,U324:U324)</f>
        <v>201149.76</v>
      </c>
    </row>
    <row r="326" spans="1:28" hidden="1" outlineLevel="2" x14ac:dyDescent="0.2">
      <c r="A326" s="21"/>
      <c r="B326" s="9" t="s">
        <v>43</v>
      </c>
      <c r="C326" s="9">
        <v>1312</v>
      </c>
      <c r="D326" s="9" t="s">
        <v>403</v>
      </c>
      <c r="E326" s="8">
        <v>41640</v>
      </c>
      <c r="G326" s="9" t="s">
        <v>116</v>
      </c>
      <c r="H326" s="9" t="s">
        <v>46</v>
      </c>
      <c r="I326" s="9" t="s">
        <v>404</v>
      </c>
      <c r="J326" s="9">
        <v>0</v>
      </c>
      <c r="K326" s="10">
        <v>11574456</v>
      </c>
      <c r="L326" s="10">
        <v>11574456</v>
      </c>
      <c r="M326" s="10">
        <v>0</v>
      </c>
      <c r="N326" s="10">
        <v>0</v>
      </c>
      <c r="O326" s="10">
        <v>0</v>
      </c>
      <c r="P326" s="10">
        <v>0</v>
      </c>
      <c r="Q326" s="10">
        <v>0</v>
      </c>
      <c r="R326" s="10">
        <v>0</v>
      </c>
      <c r="S326" s="10">
        <v>11574456</v>
      </c>
      <c r="T326" s="10">
        <v>11574456</v>
      </c>
      <c r="U326" s="10">
        <v>11574456</v>
      </c>
      <c r="V326" s="9">
        <v>100</v>
      </c>
      <c r="W326" s="9">
        <v>100</v>
      </c>
      <c r="X326" s="9">
        <v>0</v>
      </c>
      <c r="Y326" s="9">
        <v>0</v>
      </c>
      <c r="Z326" s="10">
        <v>11574456</v>
      </c>
      <c r="AA326" s="9">
        <v>8.42</v>
      </c>
      <c r="AB326" s="9" t="s">
        <v>570</v>
      </c>
    </row>
    <row r="327" spans="1:28" hidden="1" outlineLevel="2" x14ac:dyDescent="0.2">
      <c r="A327" s="21"/>
      <c r="B327" s="9" t="s">
        <v>43</v>
      </c>
      <c r="C327" s="9">
        <v>1312</v>
      </c>
      <c r="D327" s="9" t="s">
        <v>405</v>
      </c>
      <c r="E327" s="8">
        <v>41730</v>
      </c>
      <c r="G327" s="9" t="s">
        <v>116</v>
      </c>
      <c r="H327" s="9" t="s">
        <v>46</v>
      </c>
      <c r="I327" s="9" t="s">
        <v>404</v>
      </c>
      <c r="J327" s="9">
        <v>0</v>
      </c>
      <c r="K327" s="10">
        <v>4135351</v>
      </c>
      <c r="L327" s="10">
        <v>4135351</v>
      </c>
      <c r="M327" s="10">
        <v>0</v>
      </c>
      <c r="N327" s="10">
        <v>0</v>
      </c>
      <c r="O327" s="10">
        <v>0</v>
      </c>
      <c r="P327" s="10">
        <v>0</v>
      </c>
      <c r="Q327" s="10">
        <v>0</v>
      </c>
      <c r="R327" s="10">
        <v>0</v>
      </c>
      <c r="S327" s="10">
        <v>4135351</v>
      </c>
      <c r="T327" s="10">
        <v>4135351</v>
      </c>
      <c r="U327" s="10">
        <v>4135351</v>
      </c>
      <c r="V327" s="9">
        <v>100</v>
      </c>
      <c r="W327" s="9">
        <v>100</v>
      </c>
      <c r="X327" s="9">
        <v>0</v>
      </c>
      <c r="Y327" s="9">
        <v>0</v>
      </c>
      <c r="Z327" s="10">
        <v>4135351</v>
      </c>
      <c r="AA327" s="9">
        <v>8.4499999999999993</v>
      </c>
      <c r="AB327" s="9" t="s">
        <v>570</v>
      </c>
    </row>
    <row r="328" spans="1:28" outlineLevel="1" collapsed="1" x14ac:dyDescent="0.2">
      <c r="A328" s="21"/>
      <c r="E328" s="8"/>
      <c r="I328" s="98" t="s">
        <v>905</v>
      </c>
      <c r="K328" s="10">
        <f t="shared" ref="K328:P328" si="86">SUBTOTAL(9,K326:K327)</f>
        <v>15709807</v>
      </c>
      <c r="L328" s="10">
        <f t="shared" si="86"/>
        <v>15709807</v>
      </c>
      <c r="M328" s="10">
        <f t="shared" si="86"/>
        <v>0</v>
      </c>
      <c r="N328" s="10">
        <f t="shared" si="86"/>
        <v>0</v>
      </c>
      <c r="O328" s="10">
        <f t="shared" si="86"/>
        <v>0</v>
      </c>
      <c r="P328" s="10">
        <f t="shared" si="86"/>
        <v>0</v>
      </c>
      <c r="S328" s="10">
        <f>SUBTOTAL(9,S326:S327)</f>
        <v>15709807</v>
      </c>
      <c r="U328" s="10">
        <f>SUBTOTAL(9,U326:U327)</f>
        <v>15709807</v>
      </c>
    </row>
    <row r="329" spans="1:28" hidden="1" outlineLevel="2" x14ac:dyDescent="0.2">
      <c r="A329" s="21"/>
      <c r="B329" s="9" t="s">
        <v>49</v>
      </c>
      <c r="C329" s="9">
        <v>1312</v>
      </c>
      <c r="D329" s="9" t="s">
        <v>406</v>
      </c>
      <c r="E329" s="8">
        <v>37125</v>
      </c>
      <c r="F329" s="9" t="s">
        <v>407</v>
      </c>
      <c r="G329" s="9" t="s">
        <v>116</v>
      </c>
      <c r="H329" s="9" t="s">
        <v>46</v>
      </c>
      <c r="I329" s="9" t="s">
        <v>408</v>
      </c>
      <c r="J329" s="9">
        <v>14</v>
      </c>
      <c r="K329" s="10">
        <v>600000</v>
      </c>
      <c r="L329" s="10">
        <v>585000</v>
      </c>
      <c r="M329" s="10">
        <v>0</v>
      </c>
      <c r="N329" s="10">
        <v>0</v>
      </c>
      <c r="O329" s="10">
        <v>0</v>
      </c>
      <c r="P329" s="10">
        <v>0</v>
      </c>
      <c r="Q329" s="10">
        <v>0</v>
      </c>
      <c r="R329" s="10">
        <v>0</v>
      </c>
      <c r="S329" s="10">
        <v>600000</v>
      </c>
      <c r="T329" s="10">
        <v>585000</v>
      </c>
      <c r="U329" s="10">
        <v>585000</v>
      </c>
      <c r="V329" s="9">
        <v>97.5</v>
      </c>
      <c r="W329" s="9">
        <v>97.5</v>
      </c>
      <c r="X329" s="9">
        <v>0</v>
      </c>
      <c r="Y329" s="9">
        <v>0</v>
      </c>
      <c r="Z329" s="10">
        <v>585000</v>
      </c>
      <c r="AA329" s="9">
        <v>0</v>
      </c>
      <c r="AB329" s="9" t="s">
        <v>570</v>
      </c>
    </row>
    <row r="330" spans="1:28" hidden="1" outlineLevel="2" x14ac:dyDescent="0.2">
      <c r="A330" s="21"/>
      <c r="B330" s="9" t="s">
        <v>49</v>
      </c>
      <c r="C330" s="9">
        <v>1312</v>
      </c>
      <c r="D330" s="9" t="s">
        <v>409</v>
      </c>
      <c r="E330" s="8">
        <v>36936</v>
      </c>
      <c r="F330" s="9" t="s">
        <v>410</v>
      </c>
      <c r="G330" s="9" t="s">
        <v>116</v>
      </c>
      <c r="H330" s="9" t="s">
        <v>46</v>
      </c>
      <c r="I330" s="9" t="s">
        <v>408</v>
      </c>
      <c r="J330" s="9">
        <v>14</v>
      </c>
      <c r="K330" s="10">
        <v>2010000</v>
      </c>
      <c r="L330" s="10">
        <v>1959750</v>
      </c>
      <c r="M330" s="10">
        <v>0</v>
      </c>
      <c r="N330" s="10">
        <v>0</v>
      </c>
      <c r="O330" s="10">
        <v>0</v>
      </c>
      <c r="P330" s="10">
        <v>0</v>
      </c>
      <c r="Q330" s="10">
        <v>0</v>
      </c>
      <c r="R330" s="10">
        <v>0</v>
      </c>
      <c r="S330" s="10">
        <v>2010000</v>
      </c>
      <c r="T330" s="10">
        <v>1959750</v>
      </c>
      <c r="U330" s="10">
        <v>1959750</v>
      </c>
      <c r="V330" s="9">
        <v>97.5</v>
      </c>
      <c r="W330" s="9">
        <v>97.5</v>
      </c>
      <c r="X330" s="9">
        <v>0</v>
      </c>
      <c r="Y330" s="9">
        <v>0</v>
      </c>
      <c r="Z330" s="10">
        <v>1959750</v>
      </c>
      <c r="AA330" s="9">
        <v>0</v>
      </c>
      <c r="AB330" s="9" t="s">
        <v>570</v>
      </c>
    </row>
    <row r="331" spans="1:28" hidden="1" outlineLevel="2" x14ac:dyDescent="0.2">
      <c r="A331" s="21"/>
      <c r="B331" s="9" t="s">
        <v>43</v>
      </c>
      <c r="C331" s="9">
        <v>1312</v>
      </c>
      <c r="D331" s="9" t="s">
        <v>411</v>
      </c>
      <c r="E331" s="8">
        <v>37305</v>
      </c>
      <c r="G331" s="9" t="s">
        <v>176</v>
      </c>
      <c r="H331" s="9" t="s">
        <v>46</v>
      </c>
      <c r="I331" s="9" t="s">
        <v>408</v>
      </c>
      <c r="J331" s="9">
        <v>17</v>
      </c>
      <c r="K331" s="10">
        <v>4000000</v>
      </c>
      <c r="L331" s="10">
        <v>3780000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4000000</v>
      </c>
      <c r="T331" s="10">
        <v>3780000</v>
      </c>
      <c r="U331" s="10">
        <v>3780000</v>
      </c>
      <c r="V331" s="9">
        <v>94.5</v>
      </c>
      <c r="W331" s="9">
        <v>94.5</v>
      </c>
      <c r="X331" s="9">
        <v>0</v>
      </c>
      <c r="Y331" s="9">
        <v>0</v>
      </c>
      <c r="Z331" s="10">
        <v>3780000</v>
      </c>
      <c r="AA331" s="9">
        <v>0</v>
      </c>
      <c r="AB331" s="9" t="s">
        <v>570</v>
      </c>
    </row>
    <row r="332" spans="1:28" outlineLevel="1" collapsed="1" x14ac:dyDescent="0.2">
      <c r="A332" s="21"/>
      <c r="E332" s="8"/>
      <c r="I332" s="98" t="s">
        <v>906</v>
      </c>
      <c r="K332" s="10">
        <f t="shared" ref="K332:P332" si="87">SUBTOTAL(9,K329:K331)</f>
        <v>6610000</v>
      </c>
      <c r="L332" s="10">
        <f t="shared" si="87"/>
        <v>6324750</v>
      </c>
      <c r="M332" s="10">
        <f t="shared" si="87"/>
        <v>0</v>
      </c>
      <c r="N332" s="10">
        <f t="shared" si="87"/>
        <v>0</v>
      </c>
      <c r="O332" s="10">
        <f t="shared" si="87"/>
        <v>0</v>
      </c>
      <c r="P332" s="10">
        <f t="shared" si="87"/>
        <v>0</v>
      </c>
      <c r="S332" s="10">
        <f>SUBTOTAL(9,S329:S331)</f>
        <v>6610000</v>
      </c>
      <c r="U332" s="10">
        <f>SUBTOTAL(9,U329:U331)</f>
        <v>6324750</v>
      </c>
    </row>
    <row r="333" spans="1:28" hidden="1" outlineLevel="2" x14ac:dyDescent="0.2">
      <c r="A333" s="21"/>
      <c r="B333" s="9" t="s">
        <v>43</v>
      </c>
      <c r="C333" s="9">
        <v>1312</v>
      </c>
      <c r="D333" s="9" t="s">
        <v>412</v>
      </c>
      <c r="E333" s="8">
        <v>40391</v>
      </c>
      <c r="G333" s="9" t="s">
        <v>116</v>
      </c>
      <c r="H333" s="9" t="s">
        <v>46</v>
      </c>
      <c r="I333" s="9" t="s">
        <v>855</v>
      </c>
      <c r="J333" s="9">
        <v>11</v>
      </c>
      <c r="K333" s="10">
        <v>5289220.91</v>
      </c>
      <c r="L333" s="10">
        <v>5289220.91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5289220.91</v>
      </c>
      <c r="T333" s="10">
        <v>5289220.91</v>
      </c>
      <c r="U333" s="10">
        <v>5289220.91</v>
      </c>
      <c r="V333" s="9">
        <v>100</v>
      </c>
      <c r="W333" s="9">
        <v>100</v>
      </c>
      <c r="X333" s="9">
        <v>0</v>
      </c>
      <c r="Y333" s="9">
        <v>0</v>
      </c>
      <c r="Z333" s="10">
        <v>5289220.91</v>
      </c>
      <c r="AA333" s="9">
        <v>0</v>
      </c>
      <c r="AB333" s="9" t="s">
        <v>570</v>
      </c>
    </row>
    <row r="334" spans="1:28" outlineLevel="1" collapsed="1" x14ac:dyDescent="0.2">
      <c r="A334" s="21"/>
      <c r="E334" s="8"/>
      <c r="I334" s="98" t="s">
        <v>907</v>
      </c>
      <c r="K334" s="10">
        <f t="shared" ref="K334:P334" si="88">SUBTOTAL(9,K333:K333)</f>
        <v>5289220.91</v>
      </c>
      <c r="L334" s="10">
        <f t="shared" si="88"/>
        <v>5289220.91</v>
      </c>
      <c r="M334" s="10">
        <f t="shared" si="88"/>
        <v>0</v>
      </c>
      <c r="N334" s="10">
        <f t="shared" si="88"/>
        <v>0</v>
      </c>
      <c r="O334" s="10">
        <f t="shared" si="88"/>
        <v>0</v>
      </c>
      <c r="P334" s="10">
        <f t="shared" si="88"/>
        <v>0</v>
      </c>
      <c r="S334" s="10">
        <f>SUBTOTAL(9,S333:S333)</f>
        <v>5289220.91</v>
      </c>
      <c r="U334" s="10">
        <f>SUBTOTAL(9,U333:U333)</f>
        <v>5289220.91</v>
      </c>
    </row>
    <row r="335" spans="1:28" hidden="1" outlineLevel="2" x14ac:dyDescent="0.2">
      <c r="A335" s="21"/>
      <c r="B335" s="9" t="s">
        <v>43</v>
      </c>
      <c r="C335" s="9">
        <v>1312</v>
      </c>
      <c r="D335" s="9" t="s">
        <v>396</v>
      </c>
      <c r="E335" s="8">
        <v>35089</v>
      </c>
      <c r="G335" s="9" t="s">
        <v>116</v>
      </c>
      <c r="H335" s="9" t="s">
        <v>46</v>
      </c>
      <c r="I335" s="9" t="s">
        <v>397</v>
      </c>
      <c r="J335" s="9">
        <v>20.5</v>
      </c>
      <c r="K335" s="10">
        <v>480000</v>
      </c>
      <c r="L335" s="10">
        <v>474114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480000</v>
      </c>
      <c r="T335" s="10">
        <v>474114</v>
      </c>
      <c r="U335" s="10">
        <v>474114</v>
      </c>
      <c r="V335" s="9">
        <v>98.77</v>
      </c>
      <c r="W335" s="9">
        <v>98.77</v>
      </c>
      <c r="X335" s="9">
        <v>0</v>
      </c>
      <c r="Y335" s="9">
        <v>0</v>
      </c>
      <c r="Z335" s="10">
        <v>474114</v>
      </c>
      <c r="AA335" s="9">
        <v>0</v>
      </c>
      <c r="AB335" s="9" t="s">
        <v>570</v>
      </c>
    </row>
    <row r="336" spans="1:28" outlineLevel="1" collapsed="1" x14ac:dyDescent="0.2">
      <c r="A336" s="21"/>
      <c r="E336" s="8"/>
      <c r="I336" s="98" t="s">
        <v>908</v>
      </c>
      <c r="K336" s="10">
        <f t="shared" ref="K336:P336" si="89">SUBTOTAL(9,K335:K335)</f>
        <v>480000</v>
      </c>
      <c r="L336" s="10">
        <f t="shared" si="89"/>
        <v>474114</v>
      </c>
      <c r="M336" s="10">
        <f t="shared" si="89"/>
        <v>0</v>
      </c>
      <c r="N336" s="10">
        <f t="shared" si="89"/>
        <v>0</v>
      </c>
      <c r="O336" s="10">
        <f t="shared" si="89"/>
        <v>0</v>
      </c>
      <c r="P336" s="10">
        <f t="shared" si="89"/>
        <v>0</v>
      </c>
      <c r="S336" s="10">
        <f>SUBTOTAL(9,S335:S335)</f>
        <v>480000</v>
      </c>
      <c r="U336" s="10">
        <f>SUBTOTAL(9,U335:U335)</f>
        <v>474114</v>
      </c>
    </row>
    <row r="337" spans="1:28" hidden="1" outlineLevel="2" x14ac:dyDescent="0.2">
      <c r="A337" s="21"/>
      <c r="B337" s="9" t="s">
        <v>49</v>
      </c>
      <c r="C337" s="9">
        <v>1312</v>
      </c>
      <c r="D337" s="9" t="s">
        <v>413</v>
      </c>
      <c r="E337" s="8">
        <v>36750</v>
      </c>
      <c r="F337" s="9" t="s">
        <v>414</v>
      </c>
      <c r="G337" s="9" t="s">
        <v>116</v>
      </c>
      <c r="H337" s="9" t="s">
        <v>46</v>
      </c>
      <c r="I337" s="9" t="s">
        <v>395</v>
      </c>
      <c r="J337" s="9">
        <v>14</v>
      </c>
      <c r="K337" s="10">
        <v>8000000</v>
      </c>
      <c r="L337" s="10">
        <v>7680000</v>
      </c>
      <c r="M337" s="10">
        <v>0</v>
      </c>
      <c r="N337" s="10">
        <v>0</v>
      </c>
      <c r="O337" s="10">
        <v>0</v>
      </c>
      <c r="P337" s="10">
        <v>0</v>
      </c>
      <c r="Q337" s="10">
        <v>0</v>
      </c>
      <c r="R337" s="10">
        <v>0</v>
      </c>
      <c r="S337" s="10">
        <v>8000000</v>
      </c>
      <c r="T337" s="10">
        <v>7680000</v>
      </c>
      <c r="U337" s="10">
        <v>7680000</v>
      </c>
      <c r="V337" s="9">
        <v>96</v>
      </c>
      <c r="W337" s="9">
        <v>96</v>
      </c>
      <c r="X337" s="9">
        <v>0</v>
      </c>
      <c r="Y337" s="9">
        <v>0</v>
      </c>
      <c r="Z337" s="10">
        <v>7680000</v>
      </c>
      <c r="AA337" s="9">
        <v>0</v>
      </c>
      <c r="AB337" s="9" t="s">
        <v>570</v>
      </c>
    </row>
    <row r="338" spans="1:28" outlineLevel="1" collapsed="1" x14ac:dyDescent="0.2">
      <c r="A338" s="21"/>
      <c r="E338" s="8"/>
      <c r="I338" s="98" t="s">
        <v>909</v>
      </c>
      <c r="K338" s="10">
        <f t="shared" ref="K338:P338" si="90">SUBTOTAL(9,K337:K337)</f>
        <v>8000000</v>
      </c>
      <c r="L338" s="10">
        <f t="shared" si="90"/>
        <v>7680000</v>
      </c>
      <c r="M338" s="10">
        <f t="shared" si="90"/>
        <v>0</v>
      </c>
      <c r="N338" s="10">
        <f t="shared" si="90"/>
        <v>0</v>
      </c>
      <c r="O338" s="10">
        <f t="shared" si="90"/>
        <v>0</v>
      </c>
      <c r="P338" s="10">
        <f t="shared" si="90"/>
        <v>0</v>
      </c>
      <c r="S338" s="10">
        <f>SUBTOTAL(9,S337:S337)</f>
        <v>8000000</v>
      </c>
      <c r="U338" s="10">
        <f>SUBTOTAL(9,U337:U337)</f>
        <v>7680000</v>
      </c>
    </row>
    <row r="339" spans="1:28" hidden="1" outlineLevel="2" x14ac:dyDescent="0.2">
      <c r="A339" s="21"/>
      <c r="B339" s="9" t="s">
        <v>49</v>
      </c>
      <c r="C339" s="9">
        <v>1312</v>
      </c>
      <c r="D339" s="9" t="s">
        <v>415</v>
      </c>
      <c r="E339" s="8">
        <v>39128</v>
      </c>
      <c r="F339" s="9" t="s">
        <v>416</v>
      </c>
      <c r="G339" s="9" t="s">
        <v>116</v>
      </c>
      <c r="H339" s="9" t="s">
        <v>46</v>
      </c>
      <c r="I339" s="9" t="s">
        <v>408</v>
      </c>
      <c r="J339" s="9">
        <v>15</v>
      </c>
      <c r="K339" s="10">
        <v>15000000</v>
      </c>
      <c r="L339" s="10">
        <v>14842500</v>
      </c>
      <c r="M339" s="10">
        <v>0</v>
      </c>
      <c r="N339" s="10">
        <v>0</v>
      </c>
      <c r="O339" s="10">
        <v>0</v>
      </c>
      <c r="P339" s="10">
        <v>0</v>
      </c>
      <c r="Q339" s="10">
        <v>0</v>
      </c>
      <c r="R339" s="10">
        <v>0</v>
      </c>
      <c r="S339" s="10">
        <v>15000000</v>
      </c>
      <c r="T339" s="10">
        <v>14842500</v>
      </c>
      <c r="U339" s="10">
        <v>14842500</v>
      </c>
      <c r="V339" s="9">
        <v>98.95</v>
      </c>
      <c r="W339" s="9">
        <v>98.95</v>
      </c>
      <c r="X339" s="9">
        <v>0</v>
      </c>
      <c r="Y339" s="9">
        <v>0</v>
      </c>
      <c r="Z339" s="10">
        <v>14842500</v>
      </c>
      <c r="AA339" s="9">
        <v>0</v>
      </c>
      <c r="AB339" s="9" t="s">
        <v>570</v>
      </c>
    </row>
    <row r="340" spans="1:28" outlineLevel="1" collapsed="1" x14ac:dyDescent="0.2">
      <c r="A340" s="21"/>
      <c r="E340" s="8"/>
      <c r="I340" s="98" t="s">
        <v>906</v>
      </c>
      <c r="K340" s="10">
        <f t="shared" ref="K340:P340" si="91">SUBTOTAL(9,K339:K339)</f>
        <v>15000000</v>
      </c>
      <c r="L340" s="10">
        <f t="shared" si="91"/>
        <v>14842500</v>
      </c>
      <c r="M340" s="10">
        <f t="shared" si="91"/>
        <v>0</v>
      </c>
      <c r="N340" s="10">
        <f t="shared" si="91"/>
        <v>0</v>
      </c>
      <c r="O340" s="10">
        <f t="shared" si="91"/>
        <v>0</v>
      </c>
      <c r="P340" s="10">
        <f t="shared" si="91"/>
        <v>0</v>
      </c>
      <c r="S340" s="10">
        <f>SUBTOTAL(9,S339:S339)</f>
        <v>15000000</v>
      </c>
      <c r="U340" s="10">
        <f>SUBTOTAL(9,U339:U339)</f>
        <v>14842500</v>
      </c>
    </row>
    <row r="341" spans="1:28" hidden="1" outlineLevel="2" x14ac:dyDescent="0.2">
      <c r="A341" s="21"/>
      <c r="B341" s="9" t="s">
        <v>49</v>
      </c>
      <c r="C341" s="9">
        <v>1312</v>
      </c>
      <c r="D341" s="9" t="s">
        <v>417</v>
      </c>
      <c r="E341" s="8">
        <v>30042</v>
      </c>
      <c r="F341" s="9" t="s">
        <v>418</v>
      </c>
      <c r="G341" s="9" t="s">
        <v>116</v>
      </c>
      <c r="H341" s="9" t="s">
        <v>46</v>
      </c>
      <c r="I341" s="9" t="s">
        <v>419</v>
      </c>
      <c r="J341" s="9">
        <v>6.75</v>
      </c>
      <c r="K341" s="10">
        <v>2500</v>
      </c>
      <c r="L341" s="10">
        <v>1</v>
      </c>
      <c r="M341" s="10">
        <v>0</v>
      </c>
      <c r="N341" s="10">
        <v>0</v>
      </c>
      <c r="O341" s="10">
        <v>0</v>
      </c>
      <c r="P341" s="10">
        <v>0</v>
      </c>
      <c r="Q341" s="10">
        <v>0</v>
      </c>
      <c r="R341" s="10">
        <v>0</v>
      </c>
      <c r="S341" s="10">
        <v>2500</v>
      </c>
      <c r="T341" s="10">
        <v>1</v>
      </c>
      <c r="U341" s="10">
        <v>1</v>
      </c>
      <c r="V341" s="9">
        <v>0.04</v>
      </c>
      <c r="W341" s="9">
        <v>0.04</v>
      </c>
      <c r="X341" s="9">
        <v>0</v>
      </c>
      <c r="Y341" s="9">
        <v>0</v>
      </c>
      <c r="Z341" s="10">
        <v>1</v>
      </c>
      <c r="AA341" s="9">
        <v>0</v>
      </c>
      <c r="AB341" s="9" t="s">
        <v>570</v>
      </c>
    </row>
    <row r="342" spans="1:28" outlineLevel="1" collapsed="1" x14ac:dyDescent="0.2">
      <c r="A342" s="21"/>
      <c r="E342" s="8"/>
      <c r="I342" s="98" t="s">
        <v>911</v>
      </c>
      <c r="K342" s="10">
        <f t="shared" ref="K342:P342" si="92">SUBTOTAL(9,K341:K341)</f>
        <v>2500</v>
      </c>
      <c r="L342" s="10">
        <f t="shared" si="92"/>
        <v>1</v>
      </c>
      <c r="M342" s="10">
        <f t="shared" si="92"/>
        <v>0</v>
      </c>
      <c r="N342" s="10">
        <f t="shared" si="92"/>
        <v>0</v>
      </c>
      <c r="O342" s="10">
        <f t="shared" si="92"/>
        <v>0</v>
      </c>
      <c r="P342" s="10">
        <f t="shared" si="92"/>
        <v>0</v>
      </c>
      <c r="S342" s="10">
        <f>SUBTOTAL(9,S341:S341)</f>
        <v>2500</v>
      </c>
      <c r="U342" s="10">
        <f>SUBTOTAL(9,U341:U341)</f>
        <v>1</v>
      </c>
    </row>
    <row r="343" spans="1:28" hidden="1" outlineLevel="2" x14ac:dyDescent="0.2">
      <c r="A343" s="21"/>
      <c r="B343" s="9" t="s">
        <v>49</v>
      </c>
      <c r="C343" s="9">
        <v>1312</v>
      </c>
      <c r="D343" s="9" t="s">
        <v>420</v>
      </c>
      <c r="E343" s="8">
        <v>34790</v>
      </c>
      <c r="F343" s="9" t="s">
        <v>421</v>
      </c>
      <c r="G343" s="9" t="s">
        <v>116</v>
      </c>
      <c r="H343" s="9" t="s">
        <v>46</v>
      </c>
      <c r="I343" s="9" t="s">
        <v>422</v>
      </c>
      <c r="J343" s="9">
        <v>12</v>
      </c>
      <c r="K343" s="10">
        <v>300000</v>
      </c>
      <c r="L343" s="10">
        <v>300000</v>
      </c>
      <c r="M343" s="10">
        <v>0</v>
      </c>
      <c r="N343" s="10">
        <v>0</v>
      </c>
      <c r="O343" s="10">
        <v>0</v>
      </c>
      <c r="P343" s="10">
        <v>0</v>
      </c>
      <c r="Q343" s="10">
        <v>0</v>
      </c>
      <c r="R343" s="10">
        <v>0</v>
      </c>
      <c r="S343" s="10">
        <v>300000</v>
      </c>
      <c r="T343" s="10">
        <v>300000</v>
      </c>
      <c r="U343" s="10">
        <v>300000</v>
      </c>
      <c r="V343" s="9">
        <v>100</v>
      </c>
      <c r="W343" s="9">
        <v>100</v>
      </c>
      <c r="X343" s="9">
        <v>0</v>
      </c>
      <c r="Y343" s="9">
        <v>0</v>
      </c>
      <c r="Z343" s="10">
        <v>300000</v>
      </c>
      <c r="AA343" s="9">
        <v>0</v>
      </c>
      <c r="AB343" s="9" t="s">
        <v>570</v>
      </c>
    </row>
    <row r="344" spans="1:28" outlineLevel="1" collapsed="1" x14ac:dyDescent="0.2">
      <c r="A344" s="21"/>
      <c r="E344" s="8"/>
      <c r="I344" s="98" t="s">
        <v>912</v>
      </c>
      <c r="K344" s="10">
        <f t="shared" ref="K344:P344" si="93">SUBTOTAL(9,K343:K343)</f>
        <v>300000</v>
      </c>
      <c r="L344" s="10">
        <f t="shared" si="93"/>
        <v>300000</v>
      </c>
      <c r="M344" s="10">
        <f t="shared" si="93"/>
        <v>0</v>
      </c>
      <c r="N344" s="10">
        <f t="shared" si="93"/>
        <v>0</v>
      </c>
      <c r="O344" s="10">
        <f t="shared" si="93"/>
        <v>0</v>
      </c>
      <c r="P344" s="10">
        <f t="shared" si="93"/>
        <v>0</v>
      </c>
      <c r="S344" s="10">
        <f>SUBTOTAL(9,S343:S343)</f>
        <v>300000</v>
      </c>
      <c r="U344" s="10">
        <f>SUBTOTAL(9,U343:U343)</f>
        <v>300000</v>
      </c>
    </row>
    <row r="345" spans="1:28" hidden="1" outlineLevel="2" x14ac:dyDescent="0.2">
      <c r="A345" s="21"/>
      <c r="B345" s="9" t="s">
        <v>49</v>
      </c>
      <c r="C345" s="9">
        <v>1312</v>
      </c>
      <c r="D345" s="9" t="s">
        <v>423</v>
      </c>
      <c r="E345" s="8">
        <v>42094</v>
      </c>
      <c r="F345" s="9" t="s">
        <v>424</v>
      </c>
      <c r="G345" s="9" t="s">
        <v>116</v>
      </c>
      <c r="H345" s="9" t="s">
        <v>46</v>
      </c>
      <c r="I345" s="9" t="s">
        <v>393</v>
      </c>
      <c r="J345" s="9">
        <v>12</v>
      </c>
      <c r="K345" s="10">
        <v>5231250</v>
      </c>
      <c r="L345" s="10">
        <v>5176321.87</v>
      </c>
      <c r="M345" s="10">
        <v>0</v>
      </c>
      <c r="N345" s="10">
        <v>0</v>
      </c>
      <c r="O345" s="10">
        <v>168750</v>
      </c>
      <c r="P345" s="10">
        <v>166978.12</v>
      </c>
      <c r="Q345" s="10">
        <v>0</v>
      </c>
      <c r="R345" s="10">
        <v>0</v>
      </c>
      <c r="S345" s="10">
        <v>5062500</v>
      </c>
      <c r="T345" s="10">
        <v>5009343.75</v>
      </c>
      <c r="U345" s="10">
        <v>5009343.75</v>
      </c>
      <c r="V345" s="9">
        <v>98.95</v>
      </c>
      <c r="W345" s="9">
        <v>98.95</v>
      </c>
      <c r="X345" s="9">
        <v>0</v>
      </c>
      <c r="Y345" s="9">
        <v>0</v>
      </c>
      <c r="Z345" s="10">
        <v>5009343.75</v>
      </c>
      <c r="AA345" s="9">
        <v>8.2200000000000006</v>
      </c>
      <c r="AB345" s="9" t="s">
        <v>570</v>
      </c>
    </row>
    <row r="346" spans="1:28" outlineLevel="1" collapsed="1" x14ac:dyDescent="0.2">
      <c r="A346" s="21"/>
      <c r="E346" s="8"/>
      <c r="I346" s="98" t="s">
        <v>913</v>
      </c>
      <c r="K346" s="10">
        <f t="shared" ref="K346:P346" si="94">SUBTOTAL(9,K345:K345)</f>
        <v>5231250</v>
      </c>
      <c r="L346" s="10">
        <f t="shared" si="94"/>
        <v>5176321.87</v>
      </c>
      <c r="M346" s="10">
        <f t="shared" si="94"/>
        <v>0</v>
      </c>
      <c r="N346" s="10">
        <f t="shared" si="94"/>
        <v>0</v>
      </c>
      <c r="O346" s="10">
        <f t="shared" si="94"/>
        <v>168750</v>
      </c>
      <c r="P346" s="10">
        <f t="shared" si="94"/>
        <v>166978.12</v>
      </c>
      <c r="S346" s="10">
        <f>SUBTOTAL(9,S345:S345)</f>
        <v>5062500</v>
      </c>
      <c r="U346" s="10">
        <f>SUBTOTAL(9,U345:U345)</f>
        <v>5009343.75</v>
      </c>
    </row>
    <row r="347" spans="1:28" hidden="1" outlineLevel="2" x14ac:dyDescent="0.2">
      <c r="A347" s="21"/>
      <c r="B347" s="9" t="s">
        <v>43</v>
      </c>
      <c r="C347" s="9">
        <v>1312</v>
      </c>
      <c r="D347" s="9" t="s">
        <v>425</v>
      </c>
      <c r="E347" s="8">
        <v>37951</v>
      </c>
      <c r="G347" s="9" t="s">
        <v>176</v>
      </c>
      <c r="H347" s="9" t="s">
        <v>46</v>
      </c>
      <c r="I347" s="9" t="s">
        <v>426</v>
      </c>
      <c r="J347" s="9">
        <v>22</v>
      </c>
      <c r="K347" s="10">
        <v>3300000</v>
      </c>
      <c r="L347" s="10">
        <v>3216000</v>
      </c>
      <c r="M347" s="10">
        <v>0</v>
      </c>
      <c r="N347" s="10">
        <v>0</v>
      </c>
      <c r="O347" s="10">
        <v>0</v>
      </c>
      <c r="P347" s="10">
        <v>0</v>
      </c>
      <c r="Q347" s="10">
        <v>0</v>
      </c>
      <c r="R347" s="10">
        <v>0</v>
      </c>
      <c r="S347" s="10">
        <v>3300000</v>
      </c>
      <c r="T347" s="10">
        <v>3216000</v>
      </c>
      <c r="U347" s="10">
        <v>3216000</v>
      </c>
      <c r="V347" s="9">
        <v>97.45</v>
      </c>
      <c r="W347" s="9">
        <v>97.46</v>
      </c>
      <c r="X347" s="9">
        <v>0</v>
      </c>
      <c r="Y347" s="9">
        <v>0</v>
      </c>
      <c r="Z347" s="10">
        <v>3216000</v>
      </c>
      <c r="AA347" s="9">
        <v>0</v>
      </c>
      <c r="AB347" s="9" t="s">
        <v>570</v>
      </c>
    </row>
    <row r="348" spans="1:28" outlineLevel="1" collapsed="1" x14ac:dyDescent="0.2">
      <c r="A348" s="21"/>
      <c r="E348" s="8"/>
      <c r="I348" s="98" t="s">
        <v>914</v>
      </c>
      <c r="K348" s="10">
        <f t="shared" ref="K348:P348" si="95">SUBTOTAL(9,K347:K347)</f>
        <v>3300000</v>
      </c>
      <c r="L348" s="10">
        <f t="shared" si="95"/>
        <v>3216000</v>
      </c>
      <c r="M348" s="10">
        <f t="shared" si="95"/>
        <v>0</v>
      </c>
      <c r="N348" s="10">
        <f t="shared" si="95"/>
        <v>0</v>
      </c>
      <c r="O348" s="10">
        <f t="shared" si="95"/>
        <v>0</v>
      </c>
      <c r="P348" s="10">
        <f t="shared" si="95"/>
        <v>0</v>
      </c>
      <c r="S348" s="10">
        <f>SUBTOTAL(9,S347:S347)</f>
        <v>3300000</v>
      </c>
      <c r="U348" s="10">
        <f>SUBTOTAL(9,U347:U347)</f>
        <v>3216000</v>
      </c>
    </row>
    <row r="349" spans="1:28" hidden="1" outlineLevel="2" x14ac:dyDescent="0.2">
      <c r="A349" s="21"/>
      <c r="B349" s="9" t="s">
        <v>49</v>
      </c>
      <c r="C349" s="9">
        <v>1312</v>
      </c>
      <c r="D349" s="9" t="s">
        <v>427</v>
      </c>
      <c r="E349" s="8">
        <v>34790</v>
      </c>
      <c r="F349" s="9" t="s">
        <v>428</v>
      </c>
      <c r="G349" s="9" t="s">
        <v>116</v>
      </c>
      <c r="H349" s="9" t="s">
        <v>46</v>
      </c>
      <c r="I349" s="9" t="s">
        <v>429</v>
      </c>
      <c r="J349" s="9">
        <v>15</v>
      </c>
      <c r="K349" s="10">
        <v>425000</v>
      </c>
      <c r="L349" s="10">
        <v>425000</v>
      </c>
      <c r="M349" s="10">
        <v>0</v>
      </c>
      <c r="N349" s="10">
        <v>0</v>
      </c>
      <c r="O349" s="10">
        <v>0</v>
      </c>
      <c r="P349" s="10">
        <v>425000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9">
        <v>0</v>
      </c>
      <c r="W349" s="9">
        <v>0</v>
      </c>
      <c r="X349" s="9">
        <v>0</v>
      </c>
      <c r="Y349" s="9">
        <v>0</v>
      </c>
      <c r="Z349" s="10">
        <v>0</v>
      </c>
      <c r="AA349" s="9">
        <v>0</v>
      </c>
      <c r="AB349" s="9" t="s">
        <v>570</v>
      </c>
    </row>
    <row r="350" spans="1:28" outlineLevel="1" collapsed="1" x14ac:dyDescent="0.2">
      <c r="A350" s="21"/>
      <c r="E350" s="8"/>
      <c r="I350" s="98" t="s">
        <v>915</v>
      </c>
      <c r="K350" s="10">
        <f t="shared" ref="K350:P350" si="96">SUBTOTAL(9,K349:K349)</f>
        <v>425000</v>
      </c>
      <c r="L350" s="10">
        <f t="shared" si="96"/>
        <v>425000</v>
      </c>
      <c r="M350" s="10">
        <f t="shared" si="96"/>
        <v>0</v>
      </c>
      <c r="N350" s="10">
        <f t="shared" si="96"/>
        <v>0</v>
      </c>
      <c r="O350" s="10">
        <f t="shared" si="96"/>
        <v>0</v>
      </c>
      <c r="P350" s="10">
        <f t="shared" si="96"/>
        <v>425000</v>
      </c>
      <c r="S350" s="10">
        <f>SUBTOTAL(9,S349:S349)</f>
        <v>0</v>
      </c>
      <c r="U350" s="10">
        <f>SUBTOTAL(9,U349:U349)</f>
        <v>0</v>
      </c>
    </row>
    <row r="351" spans="1:28" hidden="1" outlineLevel="2" x14ac:dyDescent="0.2">
      <c r="A351" s="21"/>
      <c r="B351" s="9" t="s">
        <v>43</v>
      </c>
      <c r="C351" s="9">
        <v>1312</v>
      </c>
      <c r="D351" s="9" t="s">
        <v>433</v>
      </c>
      <c r="E351" s="8">
        <v>33748</v>
      </c>
      <c r="G351" s="9" t="s">
        <v>116</v>
      </c>
      <c r="H351" s="9" t="s">
        <v>46</v>
      </c>
      <c r="I351" s="9" t="s">
        <v>434</v>
      </c>
      <c r="J351" s="9">
        <v>13.5</v>
      </c>
      <c r="K351" s="10">
        <v>28500</v>
      </c>
      <c r="L351" s="10">
        <v>28500</v>
      </c>
      <c r="M351" s="10">
        <v>0</v>
      </c>
      <c r="N351" s="10">
        <v>0</v>
      </c>
      <c r="O351" s="10">
        <v>0</v>
      </c>
      <c r="P351" s="10">
        <v>0</v>
      </c>
      <c r="Q351" s="10">
        <v>0</v>
      </c>
      <c r="R351" s="10">
        <v>0</v>
      </c>
      <c r="S351" s="10">
        <v>28500</v>
      </c>
      <c r="T351" s="10">
        <v>28500</v>
      </c>
      <c r="U351" s="10">
        <v>28500</v>
      </c>
      <c r="V351" s="9">
        <v>100</v>
      </c>
      <c r="W351" s="9">
        <v>100</v>
      </c>
      <c r="X351" s="9">
        <v>0</v>
      </c>
      <c r="Y351" s="9">
        <v>0</v>
      </c>
      <c r="Z351" s="10">
        <v>28500</v>
      </c>
      <c r="AA351" s="9">
        <v>0</v>
      </c>
      <c r="AB351" s="9" t="s">
        <v>570</v>
      </c>
    </row>
    <row r="352" spans="1:28" outlineLevel="1" collapsed="1" x14ac:dyDescent="0.2">
      <c r="A352" s="21"/>
      <c r="E352" s="8"/>
      <c r="I352" s="98" t="s">
        <v>916</v>
      </c>
      <c r="K352" s="10">
        <f t="shared" ref="K352:P352" si="97">SUBTOTAL(9,K351:K351)</f>
        <v>28500</v>
      </c>
      <c r="L352" s="10">
        <f t="shared" si="97"/>
        <v>28500</v>
      </c>
      <c r="M352" s="10">
        <f t="shared" si="97"/>
        <v>0</v>
      </c>
      <c r="N352" s="10">
        <f t="shared" si="97"/>
        <v>0</v>
      </c>
      <c r="O352" s="10">
        <f t="shared" si="97"/>
        <v>0</v>
      </c>
      <c r="P352" s="10">
        <f t="shared" si="97"/>
        <v>0</v>
      </c>
      <c r="S352" s="10">
        <f>SUBTOTAL(9,S351:S351)</f>
        <v>28500</v>
      </c>
      <c r="U352" s="10">
        <f>SUBTOTAL(9,U351:U351)</f>
        <v>28500</v>
      </c>
    </row>
    <row r="353" spans="1:28" hidden="1" outlineLevel="2" x14ac:dyDescent="0.2">
      <c r="A353" s="21"/>
      <c r="B353" s="9" t="s">
        <v>43</v>
      </c>
      <c r="C353" s="9">
        <v>1312</v>
      </c>
      <c r="D353" s="9" t="s">
        <v>435</v>
      </c>
      <c r="E353" s="8">
        <v>38161</v>
      </c>
      <c r="G353" s="9" t="s">
        <v>176</v>
      </c>
      <c r="H353" s="9" t="s">
        <v>46</v>
      </c>
      <c r="I353" s="9" t="s">
        <v>436</v>
      </c>
      <c r="J353" s="9">
        <v>16</v>
      </c>
      <c r="K353" s="10">
        <v>5000000</v>
      </c>
      <c r="L353" s="10">
        <v>4947500</v>
      </c>
      <c r="M353" s="10">
        <v>0</v>
      </c>
      <c r="N353" s="10">
        <v>0</v>
      </c>
      <c r="O353" s="10">
        <v>0</v>
      </c>
      <c r="P353" s="10">
        <v>0</v>
      </c>
      <c r="Q353" s="10">
        <v>0</v>
      </c>
      <c r="R353" s="10">
        <v>0</v>
      </c>
      <c r="S353" s="10">
        <v>5000000</v>
      </c>
      <c r="T353" s="10">
        <v>4947500</v>
      </c>
      <c r="U353" s="10">
        <v>4947500</v>
      </c>
      <c r="V353" s="9">
        <v>98.95</v>
      </c>
      <c r="W353" s="9">
        <v>98.95</v>
      </c>
      <c r="X353" s="9">
        <v>0</v>
      </c>
      <c r="Y353" s="9">
        <v>0</v>
      </c>
      <c r="Z353" s="10">
        <v>4947500</v>
      </c>
      <c r="AA353" s="9">
        <v>0</v>
      </c>
      <c r="AB353" s="9" t="s">
        <v>570</v>
      </c>
    </row>
    <row r="354" spans="1:28" outlineLevel="1" collapsed="1" x14ac:dyDescent="0.2">
      <c r="A354" s="21"/>
      <c r="E354" s="8"/>
      <c r="I354" s="98" t="s">
        <v>917</v>
      </c>
      <c r="K354" s="10">
        <f t="shared" ref="K354:P354" si="98">SUBTOTAL(9,K353:K353)</f>
        <v>5000000</v>
      </c>
      <c r="L354" s="10">
        <f t="shared" si="98"/>
        <v>4947500</v>
      </c>
      <c r="M354" s="10">
        <f t="shared" si="98"/>
        <v>0</v>
      </c>
      <c r="N354" s="10">
        <f t="shared" si="98"/>
        <v>0</v>
      </c>
      <c r="O354" s="10">
        <f t="shared" si="98"/>
        <v>0</v>
      </c>
      <c r="P354" s="10">
        <f t="shared" si="98"/>
        <v>0</v>
      </c>
      <c r="S354" s="10">
        <f>SUBTOTAL(9,S353:S353)</f>
        <v>5000000</v>
      </c>
      <c r="U354" s="10">
        <f>SUBTOTAL(9,U353:U353)</f>
        <v>4947500</v>
      </c>
    </row>
    <row r="355" spans="1:28" hidden="1" outlineLevel="2" x14ac:dyDescent="0.2">
      <c r="A355" s="21"/>
      <c r="B355" s="9" t="s">
        <v>43</v>
      </c>
      <c r="C355" s="9">
        <v>1312</v>
      </c>
      <c r="D355" s="9" t="s">
        <v>437</v>
      </c>
      <c r="E355" s="8">
        <v>34359</v>
      </c>
      <c r="G355" s="9" t="s">
        <v>116</v>
      </c>
      <c r="H355" s="9" t="s">
        <v>46</v>
      </c>
      <c r="I355" s="9" t="s">
        <v>438</v>
      </c>
      <c r="J355" s="9">
        <v>15</v>
      </c>
      <c r="K355" s="10">
        <v>600000</v>
      </c>
      <c r="L355" s="10">
        <v>582000</v>
      </c>
      <c r="M355" s="10">
        <v>0</v>
      </c>
      <c r="N355" s="10">
        <v>0</v>
      </c>
      <c r="O355" s="10">
        <v>0</v>
      </c>
      <c r="P355" s="10">
        <v>0</v>
      </c>
      <c r="Q355" s="10">
        <v>0</v>
      </c>
      <c r="R355" s="10">
        <v>0</v>
      </c>
      <c r="S355" s="10">
        <v>600000</v>
      </c>
      <c r="T355" s="10">
        <v>582000</v>
      </c>
      <c r="U355" s="10">
        <v>582000</v>
      </c>
      <c r="V355" s="9">
        <v>97</v>
      </c>
      <c r="W355" s="9">
        <v>97</v>
      </c>
      <c r="X355" s="9">
        <v>0</v>
      </c>
      <c r="Y355" s="9">
        <v>0</v>
      </c>
      <c r="Z355" s="10">
        <v>582000</v>
      </c>
      <c r="AA355" s="9">
        <v>0</v>
      </c>
      <c r="AB355" s="9" t="s">
        <v>570</v>
      </c>
    </row>
    <row r="356" spans="1:28" outlineLevel="1" collapsed="1" x14ac:dyDescent="0.2">
      <c r="A356" s="21"/>
      <c r="E356" s="8"/>
      <c r="I356" s="98" t="s">
        <v>918</v>
      </c>
      <c r="K356" s="10">
        <f t="shared" ref="K356:P356" si="99">SUBTOTAL(9,K355:K355)</f>
        <v>600000</v>
      </c>
      <c r="L356" s="10">
        <f t="shared" si="99"/>
        <v>582000</v>
      </c>
      <c r="M356" s="10">
        <f t="shared" si="99"/>
        <v>0</v>
      </c>
      <c r="N356" s="10">
        <f t="shared" si="99"/>
        <v>0</v>
      </c>
      <c r="O356" s="10">
        <f t="shared" si="99"/>
        <v>0</v>
      </c>
      <c r="P356" s="10">
        <f t="shared" si="99"/>
        <v>0</v>
      </c>
      <c r="S356" s="10">
        <f>SUBTOTAL(9,S355:S355)</f>
        <v>600000</v>
      </c>
      <c r="U356" s="10">
        <f>SUBTOTAL(9,U355:U355)</f>
        <v>582000</v>
      </c>
    </row>
    <row r="357" spans="1:28" hidden="1" outlineLevel="2" x14ac:dyDescent="0.2">
      <c r="A357" s="21"/>
      <c r="B357" s="9" t="s">
        <v>49</v>
      </c>
      <c r="C357" s="9">
        <v>1312</v>
      </c>
      <c r="D357" s="9" t="s">
        <v>626</v>
      </c>
      <c r="E357" s="8">
        <v>11324</v>
      </c>
      <c r="F357" s="9" t="s">
        <v>626</v>
      </c>
      <c r="G357" s="9" t="s">
        <v>116</v>
      </c>
      <c r="H357" s="9" t="s">
        <v>46</v>
      </c>
      <c r="I357" s="9" t="s">
        <v>627</v>
      </c>
      <c r="J357" s="9">
        <v>0</v>
      </c>
      <c r="K357" s="10">
        <v>12377797</v>
      </c>
      <c r="L357" s="10">
        <v>1</v>
      </c>
      <c r="M357" s="10">
        <v>0</v>
      </c>
      <c r="N357" s="10">
        <v>0</v>
      </c>
      <c r="O357" s="10">
        <v>0</v>
      </c>
      <c r="P357" s="10">
        <v>0</v>
      </c>
      <c r="Q357" s="10">
        <v>0</v>
      </c>
      <c r="R357" s="10">
        <v>0</v>
      </c>
      <c r="S357" s="10">
        <v>12377797</v>
      </c>
      <c r="T357" s="10">
        <v>1</v>
      </c>
      <c r="U357" s="10">
        <v>1</v>
      </c>
      <c r="V357" s="9">
        <v>0</v>
      </c>
      <c r="W357" s="9">
        <v>25.29</v>
      </c>
      <c r="X357" s="9">
        <v>0</v>
      </c>
      <c r="Y357" s="9">
        <v>0</v>
      </c>
      <c r="Z357" s="10">
        <v>3130771.36</v>
      </c>
      <c r="AA357" s="9">
        <v>8.2100000000000009</v>
      </c>
      <c r="AB357" s="9" t="s">
        <v>570</v>
      </c>
    </row>
    <row r="358" spans="1:28" outlineLevel="1" collapsed="1" x14ac:dyDescent="0.2">
      <c r="A358" s="21"/>
      <c r="E358" s="8"/>
      <c r="I358" s="98" t="s">
        <v>919</v>
      </c>
      <c r="K358" s="10">
        <f t="shared" ref="K358:P358" si="100">SUBTOTAL(9,K357:K357)</f>
        <v>12377797</v>
      </c>
      <c r="L358" s="10">
        <f t="shared" si="100"/>
        <v>1</v>
      </c>
      <c r="M358" s="10">
        <f t="shared" si="100"/>
        <v>0</v>
      </c>
      <c r="N358" s="10">
        <f t="shared" si="100"/>
        <v>0</v>
      </c>
      <c r="O358" s="10">
        <f t="shared" si="100"/>
        <v>0</v>
      </c>
      <c r="P358" s="10">
        <f t="shared" si="100"/>
        <v>0</v>
      </c>
      <c r="S358" s="10">
        <f>SUBTOTAL(9,S357:S357)</f>
        <v>12377797</v>
      </c>
      <c r="U358" s="10">
        <f>SUBTOTAL(9,U357:U357)</f>
        <v>1</v>
      </c>
    </row>
    <row r="359" spans="1:28" hidden="1" outlineLevel="2" x14ac:dyDescent="0.2">
      <c r="A359" s="21"/>
      <c r="B359" s="9" t="s">
        <v>49</v>
      </c>
      <c r="C359" s="9">
        <v>1312</v>
      </c>
      <c r="D359" s="9" t="s">
        <v>290</v>
      </c>
      <c r="E359" s="8">
        <v>32295</v>
      </c>
      <c r="F359" s="9" t="s">
        <v>291</v>
      </c>
      <c r="G359" s="9" t="s">
        <v>116</v>
      </c>
      <c r="H359" s="9" t="s">
        <v>46</v>
      </c>
      <c r="I359" s="9" t="s">
        <v>292</v>
      </c>
      <c r="J359" s="9">
        <v>11</v>
      </c>
      <c r="K359" s="10">
        <v>500000</v>
      </c>
      <c r="L359" s="10">
        <v>500000</v>
      </c>
      <c r="M359" s="10">
        <v>0</v>
      </c>
      <c r="N359" s="10">
        <v>0</v>
      </c>
      <c r="O359" s="10">
        <v>0</v>
      </c>
      <c r="P359" s="10">
        <v>0</v>
      </c>
      <c r="Q359" s="10">
        <v>0</v>
      </c>
      <c r="R359" s="10">
        <v>0</v>
      </c>
      <c r="S359" s="10">
        <v>500000</v>
      </c>
      <c r="T359" s="10">
        <v>500000</v>
      </c>
      <c r="U359" s="10">
        <v>500000</v>
      </c>
      <c r="V359" s="9">
        <v>100</v>
      </c>
      <c r="W359" s="9">
        <v>100</v>
      </c>
      <c r="X359" s="9">
        <v>0</v>
      </c>
      <c r="Y359" s="9">
        <v>0</v>
      </c>
      <c r="Z359" s="10">
        <v>500000</v>
      </c>
      <c r="AA359" s="9">
        <v>0</v>
      </c>
      <c r="AB359" s="9" t="s">
        <v>570</v>
      </c>
    </row>
    <row r="360" spans="1:28" outlineLevel="1" collapsed="1" x14ac:dyDescent="0.2">
      <c r="A360" s="21"/>
      <c r="E360" s="8"/>
      <c r="I360" s="98" t="s">
        <v>920</v>
      </c>
      <c r="K360" s="10">
        <f t="shared" ref="K360:P360" si="101">SUBTOTAL(9,K359:K359)</f>
        <v>500000</v>
      </c>
      <c r="L360" s="10">
        <f t="shared" si="101"/>
        <v>500000</v>
      </c>
      <c r="M360" s="10">
        <f t="shared" si="101"/>
        <v>0</v>
      </c>
      <c r="N360" s="10">
        <f t="shared" si="101"/>
        <v>0</v>
      </c>
      <c r="O360" s="10">
        <f t="shared" si="101"/>
        <v>0</v>
      </c>
      <c r="P360" s="10">
        <f t="shared" si="101"/>
        <v>0</v>
      </c>
      <c r="S360" s="10">
        <f>SUBTOTAL(9,S359:S359)</f>
        <v>500000</v>
      </c>
      <c r="U360" s="10">
        <f>SUBTOTAL(9,U359:U359)</f>
        <v>500000</v>
      </c>
    </row>
    <row r="361" spans="1:28" hidden="1" outlineLevel="2" x14ac:dyDescent="0.2">
      <c r="A361" s="21"/>
      <c r="B361" s="9" t="s">
        <v>49</v>
      </c>
      <c r="C361" s="9">
        <v>1312</v>
      </c>
      <c r="D361" s="9" t="s">
        <v>274</v>
      </c>
      <c r="E361" s="8">
        <v>33242</v>
      </c>
      <c r="F361" s="9" t="s">
        <v>275</v>
      </c>
      <c r="G361" s="9" t="s">
        <v>116</v>
      </c>
      <c r="H361" s="9" t="s">
        <v>46</v>
      </c>
      <c r="I361" s="9" t="s">
        <v>276</v>
      </c>
      <c r="J361" s="9">
        <v>15</v>
      </c>
      <c r="K361" s="10">
        <v>380000</v>
      </c>
      <c r="L361" s="10">
        <v>380000</v>
      </c>
      <c r="M361" s="10">
        <v>0</v>
      </c>
      <c r="N361" s="10">
        <v>0</v>
      </c>
      <c r="O361" s="10">
        <v>0</v>
      </c>
      <c r="P361" s="10">
        <v>0</v>
      </c>
      <c r="Q361" s="10">
        <v>0</v>
      </c>
      <c r="R361" s="10">
        <v>0</v>
      </c>
      <c r="S361" s="10">
        <v>380000</v>
      </c>
      <c r="T361" s="10">
        <v>380000</v>
      </c>
      <c r="U361" s="10">
        <v>380000</v>
      </c>
      <c r="V361" s="9">
        <v>100</v>
      </c>
      <c r="W361" s="9">
        <v>100</v>
      </c>
      <c r="X361" s="9">
        <v>0</v>
      </c>
      <c r="Y361" s="9">
        <v>0</v>
      </c>
      <c r="Z361" s="10">
        <v>380000</v>
      </c>
      <c r="AA361" s="9">
        <v>0</v>
      </c>
      <c r="AB361" s="9" t="s">
        <v>570</v>
      </c>
    </row>
    <row r="362" spans="1:28" outlineLevel="1" collapsed="1" x14ac:dyDescent="0.2">
      <c r="A362" s="21"/>
      <c r="E362" s="8"/>
      <c r="I362" s="98" t="s">
        <v>921</v>
      </c>
      <c r="K362" s="10">
        <f t="shared" ref="K362:P362" si="102">SUBTOTAL(9,K361:K361)</f>
        <v>380000</v>
      </c>
      <c r="L362" s="10">
        <f t="shared" si="102"/>
        <v>380000</v>
      </c>
      <c r="M362" s="10">
        <f t="shared" si="102"/>
        <v>0</v>
      </c>
      <c r="N362" s="10">
        <f t="shared" si="102"/>
        <v>0</v>
      </c>
      <c r="O362" s="10">
        <f t="shared" si="102"/>
        <v>0</v>
      </c>
      <c r="P362" s="10">
        <f t="shared" si="102"/>
        <v>0</v>
      </c>
      <c r="S362" s="10">
        <f>SUBTOTAL(9,S361:S361)</f>
        <v>380000</v>
      </c>
      <c r="U362" s="10">
        <f>SUBTOTAL(9,U361:U361)</f>
        <v>380000</v>
      </c>
    </row>
    <row r="363" spans="1:28" hidden="1" outlineLevel="2" x14ac:dyDescent="0.2">
      <c r="A363" s="21"/>
      <c r="B363" s="9" t="s">
        <v>49</v>
      </c>
      <c r="C363" s="9">
        <v>1312</v>
      </c>
      <c r="D363" s="9" t="s">
        <v>277</v>
      </c>
      <c r="E363" s="8">
        <v>36617</v>
      </c>
      <c r="F363" s="9" t="s">
        <v>278</v>
      </c>
      <c r="G363" s="9" t="s">
        <v>116</v>
      </c>
      <c r="H363" s="9" t="s">
        <v>46</v>
      </c>
      <c r="I363" s="9" t="s">
        <v>279</v>
      </c>
      <c r="J363" s="9">
        <v>15</v>
      </c>
      <c r="K363" s="10">
        <v>200000</v>
      </c>
      <c r="L363" s="10">
        <v>200000</v>
      </c>
      <c r="M363" s="10">
        <v>0</v>
      </c>
      <c r="N363" s="10">
        <v>0</v>
      </c>
      <c r="O363" s="10">
        <v>0</v>
      </c>
      <c r="P363" s="10">
        <v>0</v>
      </c>
      <c r="Q363" s="10">
        <v>0</v>
      </c>
      <c r="R363" s="10">
        <v>0</v>
      </c>
      <c r="S363" s="10">
        <v>200000</v>
      </c>
      <c r="T363" s="10">
        <v>200000</v>
      </c>
      <c r="U363" s="10">
        <v>200000</v>
      </c>
      <c r="V363" s="9">
        <v>100</v>
      </c>
      <c r="W363" s="9">
        <v>100</v>
      </c>
      <c r="X363" s="9">
        <v>0</v>
      </c>
      <c r="Y363" s="9">
        <v>0</v>
      </c>
      <c r="Z363" s="10">
        <v>200000</v>
      </c>
      <c r="AA363" s="9">
        <v>0</v>
      </c>
      <c r="AB363" s="9" t="s">
        <v>570</v>
      </c>
    </row>
    <row r="364" spans="1:28" hidden="1" outlineLevel="2" x14ac:dyDescent="0.2">
      <c r="A364" s="21"/>
      <c r="B364" s="9" t="s">
        <v>49</v>
      </c>
      <c r="C364" s="9">
        <v>1312</v>
      </c>
      <c r="D364" s="9" t="s">
        <v>280</v>
      </c>
      <c r="E364" s="8">
        <v>38077</v>
      </c>
      <c r="F364" s="9" t="s">
        <v>281</v>
      </c>
      <c r="G364" s="9" t="s">
        <v>116</v>
      </c>
      <c r="H364" s="9" t="s">
        <v>46</v>
      </c>
      <c r="I364" s="9" t="s">
        <v>279</v>
      </c>
      <c r="J364" s="9">
        <v>15</v>
      </c>
      <c r="K364" s="10">
        <v>400000</v>
      </c>
      <c r="L364" s="10">
        <v>400000</v>
      </c>
      <c r="M364" s="10">
        <v>0</v>
      </c>
      <c r="N364" s="10">
        <v>0</v>
      </c>
      <c r="O364" s="10">
        <v>0</v>
      </c>
      <c r="P364" s="10">
        <v>0</v>
      </c>
      <c r="Q364" s="10">
        <v>0</v>
      </c>
      <c r="R364" s="10">
        <v>0</v>
      </c>
      <c r="S364" s="10">
        <v>400000</v>
      </c>
      <c r="T364" s="10">
        <v>400000</v>
      </c>
      <c r="U364" s="10">
        <v>400000</v>
      </c>
      <c r="V364" s="9">
        <v>100</v>
      </c>
      <c r="W364" s="9">
        <v>100</v>
      </c>
      <c r="X364" s="9">
        <v>0</v>
      </c>
      <c r="Y364" s="9">
        <v>0</v>
      </c>
      <c r="Z364" s="10">
        <v>400000</v>
      </c>
      <c r="AA364" s="9">
        <v>0</v>
      </c>
      <c r="AB364" s="9" t="s">
        <v>570</v>
      </c>
    </row>
    <row r="365" spans="1:28" outlineLevel="1" collapsed="1" x14ac:dyDescent="0.2">
      <c r="A365" s="21"/>
      <c r="E365" s="8"/>
      <c r="I365" s="98" t="s">
        <v>922</v>
      </c>
      <c r="K365" s="10">
        <f t="shared" ref="K365:P365" si="103">SUBTOTAL(9,K363:K364)</f>
        <v>600000</v>
      </c>
      <c r="L365" s="10">
        <f t="shared" si="103"/>
        <v>600000</v>
      </c>
      <c r="M365" s="10">
        <f t="shared" si="103"/>
        <v>0</v>
      </c>
      <c r="N365" s="10">
        <f t="shared" si="103"/>
        <v>0</v>
      </c>
      <c r="O365" s="10">
        <f t="shared" si="103"/>
        <v>0</v>
      </c>
      <c r="P365" s="10">
        <f t="shared" si="103"/>
        <v>0</v>
      </c>
      <c r="S365" s="10">
        <f>SUBTOTAL(9,S363:S364)</f>
        <v>600000</v>
      </c>
      <c r="U365" s="10">
        <f>SUBTOTAL(9,U363:U364)</f>
        <v>600000</v>
      </c>
    </row>
    <row r="366" spans="1:28" hidden="1" outlineLevel="2" x14ac:dyDescent="0.2">
      <c r="A366" s="21"/>
      <c r="B366" s="9" t="s">
        <v>49</v>
      </c>
      <c r="C366" s="9">
        <v>1312</v>
      </c>
      <c r="D366" s="9" t="s">
        <v>282</v>
      </c>
      <c r="E366" s="8">
        <v>40908</v>
      </c>
      <c r="F366" s="9" t="s">
        <v>283</v>
      </c>
      <c r="G366" s="9" t="s">
        <v>45</v>
      </c>
      <c r="H366" s="9" t="s">
        <v>46</v>
      </c>
      <c r="I366" s="9" t="s">
        <v>284</v>
      </c>
      <c r="J366" s="9">
        <v>9</v>
      </c>
      <c r="K366" s="10">
        <v>1020000</v>
      </c>
      <c r="L366" s="10">
        <v>1020000</v>
      </c>
      <c r="M366" s="10">
        <v>0</v>
      </c>
      <c r="N366" s="10">
        <v>0</v>
      </c>
      <c r="O366" s="10">
        <v>340000</v>
      </c>
      <c r="P366" s="10">
        <v>340000</v>
      </c>
      <c r="Q366" s="10">
        <v>0</v>
      </c>
      <c r="R366" s="10">
        <v>0</v>
      </c>
      <c r="S366" s="10">
        <v>0</v>
      </c>
      <c r="T366" s="10">
        <v>680000</v>
      </c>
      <c r="U366" s="10">
        <v>680000</v>
      </c>
      <c r="V366" s="9">
        <v>68000000</v>
      </c>
      <c r="W366" s="9">
        <v>0</v>
      </c>
      <c r="X366" s="9">
        <v>0</v>
      </c>
      <c r="Y366" s="9">
        <v>0</v>
      </c>
      <c r="Z366" s="10">
        <v>0</v>
      </c>
      <c r="AA366" s="9">
        <v>8.1</v>
      </c>
      <c r="AB366" s="9" t="s">
        <v>577</v>
      </c>
    </row>
    <row r="367" spans="1:28" outlineLevel="1" collapsed="1" x14ac:dyDescent="0.2">
      <c r="A367" s="21"/>
      <c r="E367" s="8"/>
      <c r="I367" s="98" t="s">
        <v>923</v>
      </c>
      <c r="K367" s="10">
        <f t="shared" ref="K367:P367" si="104">SUBTOTAL(9,K366:K366)</f>
        <v>1020000</v>
      </c>
      <c r="L367" s="10">
        <f t="shared" si="104"/>
        <v>1020000</v>
      </c>
      <c r="M367" s="10">
        <f t="shared" si="104"/>
        <v>0</v>
      </c>
      <c r="N367" s="10">
        <f t="shared" si="104"/>
        <v>0</v>
      </c>
      <c r="O367" s="10">
        <f t="shared" si="104"/>
        <v>340000</v>
      </c>
      <c r="P367" s="10">
        <f t="shared" si="104"/>
        <v>340000</v>
      </c>
      <c r="S367" s="10">
        <f>SUBTOTAL(9,S366:S366)</f>
        <v>0</v>
      </c>
      <c r="U367" s="10">
        <f>SUBTOTAL(9,U366:U366)</f>
        <v>680000</v>
      </c>
    </row>
    <row r="368" spans="1:28" hidden="1" outlineLevel="2" x14ac:dyDescent="0.2">
      <c r="A368" s="21"/>
      <c r="B368" s="9" t="s">
        <v>43</v>
      </c>
      <c r="C368" s="9">
        <v>1312</v>
      </c>
      <c r="D368" s="9" t="s">
        <v>285</v>
      </c>
      <c r="E368" s="8">
        <v>40909</v>
      </c>
      <c r="F368" s="9" t="s">
        <v>286</v>
      </c>
      <c r="G368" s="9" t="s">
        <v>116</v>
      </c>
      <c r="H368" s="9" t="s">
        <v>46</v>
      </c>
      <c r="I368" s="9" t="s">
        <v>287</v>
      </c>
      <c r="J368" s="9">
        <v>0</v>
      </c>
      <c r="K368" s="10">
        <v>375000</v>
      </c>
      <c r="L368" s="10">
        <v>375000</v>
      </c>
      <c r="M368" s="10">
        <v>0</v>
      </c>
      <c r="N368" s="10">
        <v>0</v>
      </c>
      <c r="O368" s="10">
        <v>93750</v>
      </c>
      <c r="P368" s="10">
        <v>93750</v>
      </c>
      <c r="Q368" s="10">
        <v>0</v>
      </c>
      <c r="R368" s="10">
        <v>0</v>
      </c>
      <c r="S368" s="10">
        <v>281250</v>
      </c>
      <c r="T368" s="10">
        <v>281250</v>
      </c>
      <c r="U368" s="10">
        <v>281250</v>
      </c>
      <c r="V368" s="9">
        <v>100</v>
      </c>
      <c r="W368" s="9">
        <v>100</v>
      </c>
      <c r="X368" s="9">
        <v>0</v>
      </c>
      <c r="Y368" s="9">
        <v>0</v>
      </c>
      <c r="Z368" s="10">
        <v>281250</v>
      </c>
      <c r="AA368" s="9">
        <v>8.26</v>
      </c>
      <c r="AB368" s="9" t="s">
        <v>570</v>
      </c>
    </row>
    <row r="369" spans="1:28" outlineLevel="1" collapsed="1" x14ac:dyDescent="0.2">
      <c r="A369" s="21"/>
      <c r="E369" s="8"/>
      <c r="I369" s="98" t="s">
        <v>924</v>
      </c>
      <c r="K369" s="10">
        <f t="shared" ref="K369:P369" si="105">SUBTOTAL(9,K368:K368)</f>
        <v>375000</v>
      </c>
      <c r="L369" s="10">
        <f t="shared" si="105"/>
        <v>375000</v>
      </c>
      <c r="M369" s="10">
        <f t="shared" si="105"/>
        <v>0</v>
      </c>
      <c r="N369" s="10">
        <f t="shared" si="105"/>
        <v>0</v>
      </c>
      <c r="O369" s="10">
        <f t="shared" si="105"/>
        <v>93750</v>
      </c>
      <c r="P369" s="10">
        <f t="shared" si="105"/>
        <v>93750</v>
      </c>
      <c r="S369" s="10">
        <f>SUBTOTAL(9,S368:S368)</f>
        <v>281250</v>
      </c>
      <c r="U369" s="10">
        <f>SUBTOTAL(9,U368:U368)</f>
        <v>281250</v>
      </c>
    </row>
    <row r="370" spans="1:28" hidden="1" outlineLevel="2" x14ac:dyDescent="0.2">
      <c r="A370" s="21"/>
      <c r="B370" s="9" t="s">
        <v>43</v>
      </c>
      <c r="C370" s="9">
        <v>1312</v>
      </c>
      <c r="D370" s="9" t="s">
        <v>288</v>
      </c>
      <c r="E370" s="8">
        <v>40908</v>
      </c>
      <c r="G370" s="9" t="s">
        <v>176</v>
      </c>
      <c r="H370" s="9" t="s">
        <v>46</v>
      </c>
      <c r="I370" s="9" t="s">
        <v>289</v>
      </c>
      <c r="J370" s="9">
        <v>9</v>
      </c>
      <c r="K370" s="10">
        <v>750000</v>
      </c>
      <c r="L370" s="10">
        <v>750000</v>
      </c>
      <c r="M370" s="10">
        <v>0</v>
      </c>
      <c r="N370" s="10">
        <v>0</v>
      </c>
      <c r="O370" s="10">
        <v>250000</v>
      </c>
      <c r="P370" s="10">
        <v>250000</v>
      </c>
      <c r="Q370" s="10">
        <v>0</v>
      </c>
      <c r="R370" s="10">
        <v>0</v>
      </c>
      <c r="S370" s="10">
        <v>0</v>
      </c>
      <c r="T370" s="10">
        <v>500000</v>
      </c>
      <c r="U370" s="10">
        <v>500000</v>
      </c>
      <c r="V370" s="9">
        <v>50000000</v>
      </c>
      <c r="W370" s="9">
        <v>0</v>
      </c>
      <c r="X370" s="9">
        <v>0</v>
      </c>
      <c r="Y370" s="9">
        <v>0</v>
      </c>
      <c r="Z370" s="10">
        <v>0</v>
      </c>
      <c r="AA370" s="9">
        <v>8.1</v>
      </c>
      <c r="AB370" s="9" t="s">
        <v>577</v>
      </c>
    </row>
    <row r="371" spans="1:28" outlineLevel="1" collapsed="1" x14ac:dyDescent="0.2">
      <c r="A371" s="21"/>
      <c r="E371" s="8"/>
      <c r="I371" s="98" t="s">
        <v>925</v>
      </c>
      <c r="K371" s="10">
        <f t="shared" ref="K371:P371" si="106">SUBTOTAL(9,K370:K370)</f>
        <v>750000</v>
      </c>
      <c r="L371" s="10">
        <f t="shared" si="106"/>
        <v>750000</v>
      </c>
      <c r="M371" s="10">
        <f t="shared" si="106"/>
        <v>0</v>
      </c>
      <c r="N371" s="10">
        <f t="shared" si="106"/>
        <v>0</v>
      </c>
      <c r="O371" s="10">
        <f t="shared" si="106"/>
        <v>250000</v>
      </c>
      <c r="P371" s="10">
        <f t="shared" si="106"/>
        <v>250000</v>
      </c>
      <c r="S371" s="10">
        <f>SUBTOTAL(9,S370:S370)</f>
        <v>0</v>
      </c>
      <c r="U371" s="10">
        <f>SUBTOTAL(9,U370:U370)</f>
        <v>500000</v>
      </c>
    </row>
    <row r="372" spans="1:28" hidden="1" outlineLevel="2" x14ac:dyDescent="0.2">
      <c r="A372" s="21"/>
      <c r="B372" s="9" t="s">
        <v>49</v>
      </c>
      <c r="C372" s="9">
        <v>1312</v>
      </c>
      <c r="D372" s="9" t="s">
        <v>342</v>
      </c>
      <c r="E372" s="8">
        <v>38158</v>
      </c>
      <c r="F372" s="9" t="s">
        <v>343</v>
      </c>
      <c r="G372" s="9" t="s">
        <v>116</v>
      </c>
      <c r="H372" s="9" t="s">
        <v>46</v>
      </c>
      <c r="I372" s="9" t="s">
        <v>344</v>
      </c>
      <c r="J372" s="9">
        <v>0</v>
      </c>
      <c r="K372" s="10">
        <v>6000000</v>
      </c>
      <c r="L372" s="10">
        <v>5937000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6000000</v>
      </c>
      <c r="T372" s="10">
        <v>5937000</v>
      </c>
      <c r="U372" s="10">
        <v>5937000</v>
      </c>
      <c r="V372" s="9">
        <v>98.95</v>
      </c>
      <c r="W372" s="9">
        <v>98.95</v>
      </c>
      <c r="X372" s="9">
        <v>0</v>
      </c>
      <c r="Y372" s="9">
        <v>0</v>
      </c>
      <c r="Z372" s="10">
        <v>5937000</v>
      </c>
      <c r="AA372" s="9">
        <v>0</v>
      </c>
      <c r="AB372" s="9" t="s">
        <v>570</v>
      </c>
    </row>
    <row r="373" spans="1:28" outlineLevel="1" collapsed="1" x14ac:dyDescent="0.2">
      <c r="A373" s="21"/>
      <c r="E373" s="8"/>
      <c r="I373" s="98" t="s">
        <v>926</v>
      </c>
      <c r="K373" s="10">
        <f t="shared" ref="K373:P373" si="107">SUBTOTAL(9,K372:K372)</f>
        <v>6000000</v>
      </c>
      <c r="L373" s="10">
        <f t="shared" si="107"/>
        <v>5937000</v>
      </c>
      <c r="M373" s="10">
        <f t="shared" si="107"/>
        <v>0</v>
      </c>
      <c r="N373" s="10">
        <f t="shared" si="107"/>
        <v>0</v>
      </c>
      <c r="O373" s="10">
        <f t="shared" si="107"/>
        <v>0</v>
      </c>
      <c r="P373" s="10">
        <f t="shared" si="107"/>
        <v>0</v>
      </c>
      <c r="S373" s="10">
        <f>SUBTOTAL(9,S372:S372)</f>
        <v>6000000</v>
      </c>
      <c r="U373" s="10">
        <f>SUBTOTAL(9,U372:U372)</f>
        <v>5937000</v>
      </c>
    </row>
    <row r="374" spans="1:28" hidden="1" outlineLevel="2" x14ac:dyDescent="0.2">
      <c r="A374" s="21"/>
      <c r="B374" s="9" t="s">
        <v>43</v>
      </c>
      <c r="C374" s="9">
        <v>1312</v>
      </c>
      <c r="D374" s="9" t="s">
        <v>463</v>
      </c>
      <c r="E374" s="8">
        <v>36338</v>
      </c>
      <c r="G374" s="9" t="s">
        <v>116</v>
      </c>
      <c r="H374" s="9" t="s">
        <v>46</v>
      </c>
      <c r="I374" s="9" t="s">
        <v>374</v>
      </c>
      <c r="J374" s="9">
        <v>13.5</v>
      </c>
      <c r="K374" s="10">
        <v>320000</v>
      </c>
      <c r="L374" s="10">
        <v>320000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320000</v>
      </c>
      <c r="T374" s="10">
        <v>320000</v>
      </c>
      <c r="U374" s="10">
        <v>320000</v>
      </c>
      <c r="V374" s="9">
        <v>100</v>
      </c>
      <c r="W374" s="9">
        <v>100</v>
      </c>
      <c r="X374" s="9">
        <v>0</v>
      </c>
      <c r="Y374" s="9">
        <v>0</v>
      </c>
      <c r="Z374" s="10">
        <v>320000</v>
      </c>
      <c r="AA374" s="9">
        <v>0</v>
      </c>
      <c r="AB374" s="9" t="s">
        <v>570</v>
      </c>
    </row>
    <row r="375" spans="1:28" outlineLevel="1" collapsed="1" x14ac:dyDescent="0.2">
      <c r="A375" s="21"/>
      <c r="E375" s="8"/>
      <c r="I375" s="98" t="s">
        <v>927</v>
      </c>
      <c r="K375" s="10">
        <f t="shared" ref="K375:P375" si="108">SUBTOTAL(9,K374:K374)</f>
        <v>320000</v>
      </c>
      <c r="L375" s="10">
        <f t="shared" si="108"/>
        <v>320000</v>
      </c>
      <c r="M375" s="10">
        <f t="shared" si="108"/>
        <v>0</v>
      </c>
      <c r="N375" s="10">
        <f t="shared" si="108"/>
        <v>0</v>
      </c>
      <c r="O375" s="10">
        <f t="shared" si="108"/>
        <v>0</v>
      </c>
      <c r="P375" s="10">
        <f t="shared" si="108"/>
        <v>0</v>
      </c>
      <c r="S375" s="10">
        <f>SUBTOTAL(9,S374:S374)</f>
        <v>320000</v>
      </c>
      <c r="U375" s="10">
        <f>SUBTOTAL(9,U374:U374)</f>
        <v>320000</v>
      </c>
    </row>
    <row r="376" spans="1:28" hidden="1" outlineLevel="2" x14ac:dyDescent="0.2">
      <c r="A376" s="21"/>
      <c r="B376" s="9" t="s">
        <v>43</v>
      </c>
      <c r="C376" s="9">
        <v>1312</v>
      </c>
      <c r="D376" s="9" t="s">
        <v>464</v>
      </c>
      <c r="E376" s="8">
        <v>37933</v>
      </c>
      <c r="G376" s="9" t="s">
        <v>45</v>
      </c>
      <c r="H376" s="9" t="s">
        <v>46</v>
      </c>
      <c r="I376" s="9" t="s">
        <v>465</v>
      </c>
      <c r="J376" s="9">
        <v>13</v>
      </c>
      <c r="K376" s="10">
        <v>187422</v>
      </c>
      <c r="L376" s="10">
        <v>187422</v>
      </c>
      <c r="M376" s="10">
        <v>0</v>
      </c>
      <c r="N376" s="10">
        <v>0</v>
      </c>
      <c r="O376" s="10">
        <v>0</v>
      </c>
      <c r="P376" s="10">
        <v>0</v>
      </c>
      <c r="Q376" s="10">
        <v>0</v>
      </c>
      <c r="R376" s="10">
        <v>0</v>
      </c>
      <c r="S376" s="10">
        <v>187422</v>
      </c>
      <c r="T376" s="10">
        <v>187422</v>
      </c>
      <c r="U376" s="10">
        <v>187422</v>
      </c>
      <c r="V376" s="9">
        <v>100</v>
      </c>
      <c r="W376" s="9">
        <v>100</v>
      </c>
      <c r="X376" s="9">
        <v>0</v>
      </c>
      <c r="Y376" s="9">
        <v>0</v>
      </c>
      <c r="Z376" s="10">
        <v>187422</v>
      </c>
      <c r="AA376" s="9">
        <v>0</v>
      </c>
      <c r="AB376" s="9" t="s">
        <v>570</v>
      </c>
    </row>
    <row r="377" spans="1:28" outlineLevel="1" collapsed="1" x14ac:dyDescent="0.2">
      <c r="A377" s="21"/>
      <c r="E377" s="8"/>
      <c r="I377" s="98" t="s">
        <v>928</v>
      </c>
      <c r="K377" s="10">
        <f t="shared" ref="K377:P377" si="109">SUBTOTAL(9,K376:K376)</f>
        <v>187422</v>
      </c>
      <c r="L377" s="10">
        <f t="shared" si="109"/>
        <v>187422</v>
      </c>
      <c r="M377" s="10">
        <f t="shared" si="109"/>
        <v>0</v>
      </c>
      <c r="N377" s="10">
        <f t="shared" si="109"/>
        <v>0</v>
      </c>
      <c r="O377" s="10">
        <f t="shared" si="109"/>
        <v>0</v>
      </c>
      <c r="P377" s="10">
        <f t="shared" si="109"/>
        <v>0</v>
      </c>
      <c r="S377" s="10">
        <f>SUBTOTAL(9,S376:S376)</f>
        <v>187422</v>
      </c>
      <c r="U377" s="10">
        <f>SUBTOTAL(9,U376:U376)</f>
        <v>187422</v>
      </c>
    </row>
    <row r="378" spans="1:28" hidden="1" outlineLevel="2" x14ac:dyDescent="0.2">
      <c r="A378" s="21"/>
      <c r="B378" s="9" t="s">
        <v>43</v>
      </c>
      <c r="C378" s="9">
        <v>1312</v>
      </c>
      <c r="D378" s="9" t="s">
        <v>466</v>
      </c>
      <c r="E378" s="8">
        <v>35305</v>
      </c>
      <c r="G378" s="9" t="s">
        <v>116</v>
      </c>
      <c r="H378" s="9" t="s">
        <v>46</v>
      </c>
      <c r="I378" s="9" t="s">
        <v>372</v>
      </c>
      <c r="J378" s="9">
        <v>15</v>
      </c>
      <c r="K378" s="10">
        <v>73300</v>
      </c>
      <c r="L378" s="10">
        <v>49028.45</v>
      </c>
      <c r="M378" s="10">
        <v>0</v>
      </c>
      <c r="N378" s="10">
        <v>0</v>
      </c>
      <c r="O378" s="10">
        <v>0</v>
      </c>
      <c r="P378" s="10">
        <v>0</v>
      </c>
      <c r="Q378" s="10">
        <v>0</v>
      </c>
      <c r="R378" s="10">
        <v>0</v>
      </c>
      <c r="S378" s="10">
        <v>73300</v>
      </c>
      <c r="T378" s="10">
        <v>49028.45</v>
      </c>
      <c r="U378" s="10">
        <v>49028.45</v>
      </c>
      <c r="V378" s="9">
        <v>66.89</v>
      </c>
      <c r="W378" s="9">
        <v>66.89</v>
      </c>
      <c r="X378" s="9">
        <v>0</v>
      </c>
      <c r="Y378" s="9">
        <v>0</v>
      </c>
      <c r="Z378" s="10">
        <v>49028.45</v>
      </c>
      <c r="AA378" s="9">
        <v>0</v>
      </c>
      <c r="AB378" s="9" t="s">
        <v>570</v>
      </c>
    </row>
    <row r="379" spans="1:28" outlineLevel="1" collapsed="1" x14ac:dyDescent="0.2">
      <c r="A379" s="21"/>
      <c r="E379" s="8"/>
      <c r="I379" s="98" t="s">
        <v>929</v>
      </c>
      <c r="K379" s="10">
        <f t="shared" ref="K379:P379" si="110">SUBTOTAL(9,K378:K378)</f>
        <v>73300</v>
      </c>
      <c r="L379" s="10">
        <f t="shared" si="110"/>
        <v>49028.45</v>
      </c>
      <c r="M379" s="10">
        <f t="shared" si="110"/>
        <v>0</v>
      </c>
      <c r="N379" s="10">
        <f t="shared" si="110"/>
        <v>0</v>
      </c>
      <c r="O379" s="10">
        <f t="shared" si="110"/>
        <v>0</v>
      </c>
      <c r="P379" s="10">
        <f t="shared" si="110"/>
        <v>0</v>
      </c>
      <c r="S379" s="10">
        <f>SUBTOTAL(9,S378:S378)</f>
        <v>73300</v>
      </c>
      <c r="U379" s="10">
        <f>SUBTOTAL(9,U378:U378)</f>
        <v>49028.45</v>
      </c>
    </row>
    <row r="380" spans="1:28" hidden="1" outlineLevel="2" x14ac:dyDescent="0.2">
      <c r="A380" s="21"/>
      <c r="B380" s="9" t="s">
        <v>43</v>
      </c>
      <c r="C380" s="9">
        <v>1312</v>
      </c>
      <c r="D380" s="9" t="s">
        <v>467</v>
      </c>
      <c r="E380" s="8">
        <v>36203</v>
      </c>
      <c r="G380" s="9" t="s">
        <v>176</v>
      </c>
      <c r="H380" s="9" t="s">
        <v>46</v>
      </c>
      <c r="I380" s="9" t="s">
        <v>468</v>
      </c>
      <c r="J380" s="9">
        <v>20</v>
      </c>
      <c r="K380" s="10">
        <v>10000000</v>
      </c>
      <c r="L380" s="10">
        <v>9875000</v>
      </c>
      <c r="M380" s="10">
        <v>0</v>
      </c>
      <c r="N380" s="10">
        <v>0</v>
      </c>
      <c r="O380" s="10">
        <v>0</v>
      </c>
      <c r="P380" s="10">
        <v>0</v>
      </c>
      <c r="Q380" s="10">
        <v>0</v>
      </c>
      <c r="R380" s="10">
        <v>0</v>
      </c>
      <c r="S380" s="10">
        <v>10000000</v>
      </c>
      <c r="T380" s="10">
        <v>9875000</v>
      </c>
      <c r="U380" s="10">
        <v>9875000</v>
      </c>
      <c r="V380" s="9">
        <v>98.75</v>
      </c>
      <c r="W380" s="9">
        <v>98.75</v>
      </c>
      <c r="X380" s="9">
        <v>0</v>
      </c>
      <c r="Y380" s="9">
        <v>0</v>
      </c>
      <c r="Z380" s="10">
        <v>9875000</v>
      </c>
      <c r="AA380" s="9">
        <v>0</v>
      </c>
      <c r="AB380" s="9" t="s">
        <v>570</v>
      </c>
    </row>
    <row r="381" spans="1:28" hidden="1" outlineLevel="2" x14ac:dyDescent="0.2">
      <c r="A381" s="21"/>
      <c r="B381" s="9" t="s">
        <v>43</v>
      </c>
      <c r="C381" s="9">
        <v>1312</v>
      </c>
      <c r="D381" s="9" t="s">
        <v>469</v>
      </c>
      <c r="E381" s="8">
        <v>38076</v>
      </c>
      <c r="G381" s="9" t="s">
        <v>176</v>
      </c>
      <c r="H381" s="9" t="s">
        <v>46</v>
      </c>
      <c r="I381" s="9" t="s">
        <v>468</v>
      </c>
      <c r="J381" s="9">
        <v>20</v>
      </c>
      <c r="K381" s="10">
        <v>5000000</v>
      </c>
      <c r="L381" s="10">
        <v>4947500</v>
      </c>
      <c r="M381" s="10">
        <v>0</v>
      </c>
      <c r="N381" s="10">
        <v>0</v>
      </c>
      <c r="O381" s="10">
        <v>0</v>
      </c>
      <c r="P381" s="10">
        <v>0</v>
      </c>
      <c r="Q381" s="10">
        <v>0</v>
      </c>
      <c r="R381" s="10">
        <v>0</v>
      </c>
      <c r="S381" s="10">
        <v>5000000</v>
      </c>
      <c r="T381" s="10">
        <v>4947500</v>
      </c>
      <c r="U381" s="10">
        <v>4947500</v>
      </c>
      <c r="V381" s="9">
        <v>98.95</v>
      </c>
      <c r="W381" s="9">
        <v>98.95</v>
      </c>
      <c r="X381" s="9">
        <v>0</v>
      </c>
      <c r="Y381" s="9">
        <v>0</v>
      </c>
      <c r="Z381" s="10">
        <v>4947500</v>
      </c>
      <c r="AA381" s="9">
        <v>0</v>
      </c>
      <c r="AB381" s="9" t="s">
        <v>570</v>
      </c>
    </row>
    <row r="382" spans="1:28" outlineLevel="1" collapsed="1" x14ac:dyDescent="0.2">
      <c r="A382" s="21"/>
      <c r="E382" s="8"/>
      <c r="I382" s="98" t="s">
        <v>930</v>
      </c>
      <c r="K382" s="10">
        <f t="shared" ref="K382:P382" si="111">SUBTOTAL(9,K380:K381)</f>
        <v>15000000</v>
      </c>
      <c r="L382" s="10">
        <f t="shared" si="111"/>
        <v>14822500</v>
      </c>
      <c r="M382" s="10">
        <f t="shared" si="111"/>
        <v>0</v>
      </c>
      <c r="N382" s="10">
        <f t="shared" si="111"/>
        <v>0</v>
      </c>
      <c r="O382" s="10">
        <f t="shared" si="111"/>
        <v>0</v>
      </c>
      <c r="P382" s="10">
        <f t="shared" si="111"/>
        <v>0</v>
      </c>
      <c r="S382" s="10">
        <f>SUBTOTAL(9,S380:S381)</f>
        <v>15000000</v>
      </c>
      <c r="U382" s="10">
        <f>SUBTOTAL(9,U380:U381)</f>
        <v>14822500</v>
      </c>
    </row>
    <row r="383" spans="1:28" hidden="1" outlineLevel="2" x14ac:dyDescent="0.2">
      <c r="A383" s="21"/>
      <c r="B383" s="9" t="s">
        <v>49</v>
      </c>
      <c r="C383" s="9">
        <v>1312</v>
      </c>
      <c r="D383" s="9" t="s">
        <v>470</v>
      </c>
      <c r="E383" s="8">
        <v>38238</v>
      </c>
      <c r="F383" s="9" t="s">
        <v>471</v>
      </c>
      <c r="G383" s="9" t="s">
        <v>116</v>
      </c>
      <c r="H383" s="9" t="s">
        <v>46</v>
      </c>
      <c r="I383" s="9" t="s">
        <v>472</v>
      </c>
      <c r="J383" s="9">
        <v>15.5</v>
      </c>
      <c r="K383" s="10">
        <v>8000000</v>
      </c>
      <c r="L383" s="10">
        <v>7916000</v>
      </c>
      <c r="M383" s="10">
        <v>0</v>
      </c>
      <c r="N383" s="10">
        <v>0</v>
      </c>
      <c r="O383" s="10">
        <v>0</v>
      </c>
      <c r="P383" s="10">
        <v>0</v>
      </c>
      <c r="Q383" s="10">
        <v>0</v>
      </c>
      <c r="R383" s="10">
        <v>0</v>
      </c>
      <c r="S383" s="10">
        <v>8000000</v>
      </c>
      <c r="T383" s="10">
        <v>7916000</v>
      </c>
      <c r="U383" s="10">
        <v>7916000</v>
      </c>
      <c r="V383" s="9">
        <v>98.95</v>
      </c>
      <c r="W383" s="9">
        <v>98.95</v>
      </c>
      <c r="X383" s="9">
        <v>0</v>
      </c>
      <c r="Y383" s="9">
        <v>0</v>
      </c>
      <c r="Z383" s="10">
        <v>7916000</v>
      </c>
      <c r="AA383" s="9">
        <v>0</v>
      </c>
      <c r="AB383" s="9" t="s">
        <v>570</v>
      </c>
    </row>
    <row r="384" spans="1:28" outlineLevel="1" collapsed="1" x14ac:dyDescent="0.2">
      <c r="A384" s="21"/>
      <c r="E384" s="8"/>
      <c r="I384" s="98" t="s">
        <v>931</v>
      </c>
      <c r="K384" s="10">
        <f t="shared" ref="K384:P384" si="112">SUBTOTAL(9,K383:K383)</f>
        <v>8000000</v>
      </c>
      <c r="L384" s="10">
        <f t="shared" si="112"/>
        <v>7916000</v>
      </c>
      <c r="M384" s="10">
        <f t="shared" si="112"/>
        <v>0</v>
      </c>
      <c r="N384" s="10">
        <f t="shared" si="112"/>
        <v>0</v>
      </c>
      <c r="O384" s="10">
        <f t="shared" si="112"/>
        <v>0</v>
      </c>
      <c r="P384" s="10">
        <f t="shared" si="112"/>
        <v>0</v>
      </c>
      <c r="S384" s="10">
        <f>SUBTOTAL(9,S383:S383)</f>
        <v>8000000</v>
      </c>
      <c r="U384" s="10">
        <f>SUBTOTAL(9,U383:U383)</f>
        <v>7916000</v>
      </c>
    </row>
    <row r="385" spans="1:28" hidden="1" outlineLevel="2" x14ac:dyDescent="0.2">
      <c r="A385" s="21"/>
      <c r="B385" s="9" t="s">
        <v>49</v>
      </c>
      <c r="C385" s="9">
        <v>1312</v>
      </c>
      <c r="D385" s="9" t="s">
        <v>473</v>
      </c>
      <c r="E385" s="8">
        <v>33756</v>
      </c>
      <c r="F385" s="9" t="s">
        <v>474</v>
      </c>
      <c r="G385" s="9" t="s">
        <v>116</v>
      </c>
      <c r="H385" s="9" t="s">
        <v>46</v>
      </c>
      <c r="I385" s="9" t="s">
        <v>856</v>
      </c>
      <c r="J385" s="9">
        <v>5</v>
      </c>
      <c r="K385" s="10">
        <v>16500</v>
      </c>
      <c r="L385" s="10">
        <v>1</v>
      </c>
      <c r="M385" s="10">
        <v>0</v>
      </c>
      <c r="N385" s="10">
        <v>0</v>
      </c>
      <c r="O385" s="10">
        <v>0</v>
      </c>
      <c r="P385" s="10">
        <v>0</v>
      </c>
      <c r="Q385" s="10">
        <v>0</v>
      </c>
      <c r="R385" s="10">
        <v>0</v>
      </c>
      <c r="S385" s="10">
        <v>16500</v>
      </c>
      <c r="T385" s="10">
        <v>1</v>
      </c>
      <c r="U385" s="10">
        <v>1</v>
      </c>
      <c r="V385" s="9">
        <v>0.01</v>
      </c>
      <c r="W385" s="9">
        <v>0.01</v>
      </c>
      <c r="X385" s="9">
        <v>0</v>
      </c>
      <c r="Y385" s="9">
        <v>0</v>
      </c>
      <c r="Z385" s="10">
        <v>1</v>
      </c>
      <c r="AA385" s="9">
        <v>0</v>
      </c>
      <c r="AB385" s="9" t="s">
        <v>570</v>
      </c>
    </row>
    <row r="386" spans="1:28" hidden="1" outlineLevel="2" x14ac:dyDescent="0.2">
      <c r="A386" s="21"/>
      <c r="B386" s="9" t="s">
        <v>49</v>
      </c>
      <c r="C386" s="9">
        <v>1312</v>
      </c>
      <c r="D386" s="9" t="s">
        <v>475</v>
      </c>
      <c r="E386" s="8">
        <v>34709</v>
      </c>
      <c r="F386" s="9" t="s">
        <v>476</v>
      </c>
      <c r="G386" s="9" t="s">
        <v>116</v>
      </c>
      <c r="H386" s="9" t="s">
        <v>46</v>
      </c>
      <c r="I386" s="9" t="s">
        <v>856</v>
      </c>
      <c r="J386" s="9">
        <v>0</v>
      </c>
      <c r="K386" s="10">
        <v>9600</v>
      </c>
      <c r="L386" s="10">
        <v>1</v>
      </c>
      <c r="M386" s="10">
        <v>0</v>
      </c>
      <c r="N386" s="10">
        <v>0</v>
      </c>
      <c r="O386" s="10">
        <v>0</v>
      </c>
      <c r="P386" s="10">
        <v>0</v>
      </c>
      <c r="Q386" s="10">
        <v>0</v>
      </c>
      <c r="R386" s="10">
        <v>0</v>
      </c>
      <c r="S386" s="10">
        <v>9600</v>
      </c>
      <c r="T386" s="10">
        <v>1</v>
      </c>
      <c r="U386" s="10">
        <v>1</v>
      </c>
      <c r="V386" s="9">
        <v>0.01</v>
      </c>
      <c r="W386" s="9">
        <v>0.01</v>
      </c>
      <c r="X386" s="9">
        <v>0</v>
      </c>
      <c r="Y386" s="9">
        <v>0</v>
      </c>
      <c r="Z386" s="10">
        <v>1</v>
      </c>
      <c r="AA386" s="9">
        <v>0</v>
      </c>
      <c r="AB386" s="9" t="s">
        <v>570</v>
      </c>
    </row>
    <row r="387" spans="1:28" outlineLevel="1" collapsed="1" x14ac:dyDescent="0.2">
      <c r="A387" s="21"/>
      <c r="E387" s="8"/>
      <c r="I387" s="98" t="s">
        <v>932</v>
      </c>
      <c r="K387" s="10">
        <f t="shared" ref="K387:P387" si="113">SUBTOTAL(9,K385:K386)</f>
        <v>26100</v>
      </c>
      <c r="L387" s="10">
        <f t="shared" si="113"/>
        <v>2</v>
      </c>
      <c r="M387" s="10">
        <f t="shared" si="113"/>
        <v>0</v>
      </c>
      <c r="N387" s="10">
        <f t="shared" si="113"/>
        <v>0</v>
      </c>
      <c r="O387" s="10">
        <f t="shared" si="113"/>
        <v>0</v>
      </c>
      <c r="P387" s="10">
        <f t="shared" si="113"/>
        <v>0</v>
      </c>
      <c r="S387" s="10">
        <f>SUBTOTAL(9,S385:S386)</f>
        <v>26100</v>
      </c>
      <c r="U387" s="10">
        <f>SUBTOTAL(9,U385:U386)</f>
        <v>2</v>
      </c>
    </row>
    <row r="388" spans="1:28" hidden="1" outlineLevel="2" x14ac:dyDescent="0.2">
      <c r="A388" s="21"/>
      <c r="B388" s="9" t="s">
        <v>43</v>
      </c>
      <c r="C388" s="9">
        <v>1311</v>
      </c>
      <c r="D388" s="9" t="s">
        <v>398</v>
      </c>
      <c r="E388" s="8">
        <v>35947</v>
      </c>
      <c r="G388" s="9" t="s">
        <v>116</v>
      </c>
      <c r="H388" s="9" t="s">
        <v>46</v>
      </c>
      <c r="I388" s="9" t="s">
        <v>399</v>
      </c>
      <c r="J388" s="9">
        <v>12.5</v>
      </c>
      <c r="K388" s="10">
        <v>156596</v>
      </c>
      <c r="L388" s="10">
        <v>156596</v>
      </c>
      <c r="M388" s="10">
        <v>0</v>
      </c>
      <c r="N388" s="10">
        <v>0</v>
      </c>
      <c r="O388" s="10">
        <v>0</v>
      </c>
      <c r="P388" s="10">
        <v>0</v>
      </c>
      <c r="Q388" s="10">
        <v>0</v>
      </c>
      <c r="R388" s="10">
        <v>0</v>
      </c>
      <c r="S388" s="10">
        <v>156596</v>
      </c>
      <c r="T388" s="10">
        <v>156596</v>
      </c>
      <c r="U388" s="10">
        <v>156596</v>
      </c>
      <c r="V388" s="9">
        <v>100</v>
      </c>
      <c r="W388" s="9">
        <v>100</v>
      </c>
      <c r="X388" s="9">
        <v>0</v>
      </c>
      <c r="Y388" s="9">
        <v>0</v>
      </c>
      <c r="Z388" s="10">
        <v>156596</v>
      </c>
      <c r="AA388" s="9">
        <v>0</v>
      </c>
      <c r="AB388" s="9" t="s">
        <v>570</v>
      </c>
    </row>
    <row r="389" spans="1:28" outlineLevel="1" collapsed="1" x14ac:dyDescent="0.2">
      <c r="A389" s="21"/>
      <c r="E389" s="8"/>
      <c r="I389" s="98" t="s">
        <v>933</v>
      </c>
      <c r="K389" s="10">
        <f t="shared" ref="K389:P389" si="114">SUBTOTAL(9,K388:K388)</f>
        <v>156596</v>
      </c>
      <c r="L389" s="10">
        <f t="shared" si="114"/>
        <v>156596</v>
      </c>
      <c r="M389" s="10">
        <f t="shared" si="114"/>
        <v>0</v>
      </c>
      <c r="N389" s="10">
        <f t="shared" si="114"/>
        <v>0</v>
      </c>
      <c r="O389" s="10">
        <f t="shared" si="114"/>
        <v>0</v>
      </c>
      <c r="P389" s="10">
        <f t="shared" si="114"/>
        <v>0</v>
      </c>
      <c r="S389" s="10">
        <f>SUBTOTAL(9,S388:S388)</f>
        <v>156596</v>
      </c>
      <c r="U389" s="10">
        <f>SUBTOTAL(9,U388:U388)</f>
        <v>156596</v>
      </c>
    </row>
    <row r="390" spans="1:28" hidden="1" outlineLevel="2" x14ac:dyDescent="0.2">
      <c r="A390" s="21"/>
      <c r="B390" s="9" t="s">
        <v>49</v>
      </c>
      <c r="C390" s="9">
        <v>1311</v>
      </c>
      <c r="D390" s="9" t="s">
        <v>358</v>
      </c>
      <c r="E390" s="8">
        <v>36696</v>
      </c>
      <c r="F390" s="9" t="s">
        <v>359</v>
      </c>
      <c r="G390" s="9" t="s">
        <v>116</v>
      </c>
      <c r="H390" s="9" t="s">
        <v>46</v>
      </c>
      <c r="I390" s="9" t="s">
        <v>360</v>
      </c>
      <c r="J390" s="9">
        <v>15</v>
      </c>
      <c r="K390" s="10">
        <v>11895</v>
      </c>
      <c r="L390" s="10">
        <v>11895</v>
      </c>
      <c r="M390" s="10">
        <v>0</v>
      </c>
      <c r="N390" s="10">
        <v>0</v>
      </c>
      <c r="O390" s="10">
        <v>0</v>
      </c>
      <c r="P390" s="10">
        <v>0</v>
      </c>
      <c r="Q390" s="10">
        <v>0</v>
      </c>
      <c r="R390" s="10">
        <v>0</v>
      </c>
      <c r="S390" s="10">
        <v>11895</v>
      </c>
      <c r="T390" s="10">
        <v>11895</v>
      </c>
      <c r="U390" s="10">
        <v>11895</v>
      </c>
      <c r="V390" s="9">
        <v>100</v>
      </c>
      <c r="W390" s="9">
        <v>100</v>
      </c>
      <c r="X390" s="9">
        <v>0</v>
      </c>
      <c r="Y390" s="9">
        <v>0</v>
      </c>
      <c r="Z390" s="10">
        <v>11895</v>
      </c>
      <c r="AA390" s="9">
        <v>0</v>
      </c>
      <c r="AB390" s="9" t="s">
        <v>570</v>
      </c>
    </row>
    <row r="391" spans="1:28" outlineLevel="1" collapsed="1" x14ac:dyDescent="0.2">
      <c r="A391" s="21"/>
      <c r="E391" s="8"/>
      <c r="I391" s="98" t="s">
        <v>934</v>
      </c>
      <c r="K391" s="10">
        <f t="shared" ref="K391:P391" si="115">SUBTOTAL(9,K390:K390)</f>
        <v>11895</v>
      </c>
      <c r="L391" s="10">
        <f t="shared" si="115"/>
        <v>11895</v>
      </c>
      <c r="M391" s="10">
        <f t="shared" si="115"/>
        <v>0</v>
      </c>
      <c r="N391" s="10">
        <f t="shared" si="115"/>
        <v>0</v>
      </c>
      <c r="O391" s="10">
        <f t="shared" si="115"/>
        <v>0</v>
      </c>
      <c r="P391" s="10">
        <f t="shared" si="115"/>
        <v>0</v>
      </c>
      <c r="S391" s="10">
        <f>SUBTOTAL(9,S390:S390)</f>
        <v>11895</v>
      </c>
      <c r="U391" s="10">
        <f>SUBTOTAL(9,U390:U390)</f>
        <v>11895</v>
      </c>
    </row>
    <row r="392" spans="1:28" hidden="1" outlineLevel="2" x14ac:dyDescent="0.2">
      <c r="A392" s="21"/>
      <c r="B392" s="9" t="s">
        <v>49</v>
      </c>
      <c r="C392" s="9">
        <v>1311</v>
      </c>
      <c r="D392" s="9" t="s">
        <v>361</v>
      </c>
      <c r="E392" s="8">
        <v>38077</v>
      </c>
      <c r="F392" s="9" t="s">
        <v>362</v>
      </c>
      <c r="G392" s="9" t="s">
        <v>116</v>
      </c>
      <c r="H392" s="9" t="s">
        <v>46</v>
      </c>
      <c r="I392" s="9" t="s">
        <v>363</v>
      </c>
      <c r="J392" s="9">
        <v>13.5</v>
      </c>
      <c r="K392" s="10">
        <v>81000</v>
      </c>
      <c r="L392" s="10">
        <v>81000</v>
      </c>
      <c r="M392" s="10">
        <v>0</v>
      </c>
      <c r="N392" s="10">
        <v>0</v>
      </c>
      <c r="O392" s="10">
        <v>0</v>
      </c>
      <c r="P392" s="10">
        <v>0</v>
      </c>
      <c r="Q392" s="10">
        <v>0</v>
      </c>
      <c r="R392" s="10">
        <v>0</v>
      </c>
      <c r="S392" s="10">
        <v>81000</v>
      </c>
      <c r="T392" s="10">
        <v>81000</v>
      </c>
      <c r="U392" s="10">
        <v>81000</v>
      </c>
      <c r="V392" s="9">
        <v>100</v>
      </c>
      <c r="W392" s="9">
        <v>100</v>
      </c>
      <c r="X392" s="9">
        <v>0</v>
      </c>
      <c r="Y392" s="9">
        <v>0</v>
      </c>
      <c r="Z392" s="10">
        <v>81000</v>
      </c>
      <c r="AA392" s="9">
        <v>0</v>
      </c>
      <c r="AB392" s="9" t="s">
        <v>570</v>
      </c>
    </row>
    <row r="393" spans="1:28" outlineLevel="1" collapsed="1" x14ac:dyDescent="0.2">
      <c r="A393" s="21"/>
      <c r="E393" s="8"/>
      <c r="I393" s="98" t="s">
        <v>935</v>
      </c>
      <c r="K393" s="10">
        <f t="shared" ref="K393:P393" si="116">SUBTOTAL(9,K392:K392)</f>
        <v>81000</v>
      </c>
      <c r="L393" s="10">
        <f t="shared" si="116"/>
        <v>81000</v>
      </c>
      <c r="M393" s="10">
        <f t="shared" si="116"/>
        <v>0</v>
      </c>
      <c r="N393" s="10">
        <f t="shared" si="116"/>
        <v>0</v>
      </c>
      <c r="O393" s="10">
        <f t="shared" si="116"/>
        <v>0</v>
      </c>
      <c r="P393" s="10">
        <f t="shared" si="116"/>
        <v>0</v>
      </c>
      <c r="S393" s="10">
        <f>SUBTOTAL(9,S392:S392)</f>
        <v>81000</v>
      </c>
      <c r="U393" s="10">
        <f>SUBTOTAL(9,U392:U392)</f>
        <v>81000</v>
      </c>
    </row>
    <row r="394" spans="1:28" hidden="1" outlineLevel="2" x14ac:dyDescent="0.2">
      <c r="A394" s="21"/>
      <c r="B394" s="9" t="s">
        <v>49</v>
      </c>
      <c r="C394" s="9">
        <v>1311</v>
      </c>
      <c r="D394" s="9" t="s">
        <v>364</v>
      </c>
      <c r="E394" s="8">
        <v>36891</v>
      </c>
      <c r="F394" s="9" t="s">
        <v>365</v>
      </c>
      <c r="G394" s="9" t="s">
        <v>116</v>
      </c>
      <c r="H394" s="9" t="s">
        <v>46</v>
      </c>
      <c r="I394" s="9" t="s">
        <v>366</v>
      </c>
      <c r="J394" s="9">
        <v>17.5</v>
      </c>
      <c r="K394" s="10">
        <v>2875000</v>
      </c>
      <c r="L394" s="10">
        <v>2875000</v>
      </c>
      <c r="M394" s="10">
        <v>0</v>
      </c>
      <c r="N394" s="10">
        <v>0</v>
      </c>
      <c r="O394" s="10">
        <v>0</v>
      </c>
      <c r="P394" s="10">
        <v>0</v>
      </c>
      <c r="Q394" s="10">
        <v>0</v>
      </c>
      <c r="R394" s="10">
        <v>0</v>
      </c>
      <c r="S394" s="10">
        <v>2875000</v>
      </c>
      <c r="T394" s="10">
        <v>2875000</v>
      </c>
      <c r="U394" s="10">
        <v>2875000</v>
      </c>
      <c r="V394" s="9">
        <v>100</v>
      </c>
      <c r="W394" s="9">
        <v>100</v>
      </c>
      <c r="X394" s="9">
        <v>0</v>
      </c>
      <c r="Y394" s="9">
        <v>0</v>
      </c>
      <c r="Z394" s="10">
        <v>2875000</v>
      </c>
      <c r="AA394" s="9">
        <v>0</v>
      </c>
      <c r="AB394" s="9" t="s">
        <v>570</v>
      </c>
    </row>
    <row r="395" spans="1:28" outlineLevel="1" collapsed="1" x14ac:dyDescent="0.2">
      <c r="A395" s="21"/>
      <c r="E395" s="8"/>
      <c r="I395" s="98" t="s">
        <v>936</v>
      </c>
      <c r="K395" s="10">
        <f t="shared" ref="K395:P395" si="117">SUBTOTAL(9,K394:K394)</f>
        <v>2875000</v>
      </c>
      <c r="L395" s="10">
        <f t="shared" si="117"/>
        <v>2875000</v>
      </c>
      <c r="M395" s="10">
        <f t="shared" si="117"/>
        <v>0</v>
      </c>
      <c r="N395" s="10">
        <f t="shared" si="117"/>
        <v>0</v>
      </c>
      <c r="O395" s="10">
        <f t="shared" si="117"/>
        <v>0</v>
      </c>
      <c r="P395" s="10">
        <f t="shared" si="117"/>
        <v>0</v>
      </c>
      <c r="S395" s="10">
        <f>SUBTOTAL(9,S394:S394)</f>
        <v>2875000</v>
      </c>
      <c r="U395" s="10">
        <f>SUBTOTAL(9,U394:U394)</f>
        <v>2875000</v>
      </c>
    </row>
    <row r="396" spans="1:28" hidden="1" outlineLevel="2" x14ac:dyDescent="0.2">
      <c r="A396" s="21"/>
      <c r="B396" s="9" t="s">
        <v>43</v>
      </c>
      <c r="C396" s="9">
        <v>1311</v>
      </c>
      <c r="D396" s="9" t="s">
        <v>367</v>
      </c>
      <c r="E396" s="8">
        <v>37694</v>
      </c>
      <c r="G396" s="9" t="s">
        <v>116</v>
      </c>
      <c r="H396" s="9" t="s">
        <v>46</v>
      </c>
      <c r="I396" s="9" t="s">
        <v>368</v>
      </c>
      <c r="J396" s="9">
        <v>14</v>
      </c>
      <c r="K396" s="10">
        <v>3943040</v>
      </c>
      <c r="L396" s="10">
        <v>3163080.43</v>
      </c>
      <c r="M396" s="10">
        <v>0</v>
      </c>
      <c r="N396" s="10">
        <v>0</v>
      </c>
      <c r="O396" s="10">
        <v>0</v>
      </c>
      <c r="P396" s="10">
        <v>0</v>
      </c>
      <c r="Q396" s="10">
        <v>0</v>
      </c>
      <c r="R396" s="10">
        <v>0</v>
      </c>
      <c r="S396" s="10">
        <v>3943040</v>
      </c>
      <c r="T396" s="10">
        <v>3163080.43</v>
      </c>
      <c r="U396" s="10">
        <v>3163080.43</v>
      </c>
      <c r="V396" s="9">
        <v>80.22</v>
      </c>
      <c r="W396" s="9">
        <v>80.22</v>
      </c>
      <c r="X396" s="9">
        <v>0</v>
      </c>
      <c r="Y396" s="9">
        <v>0</v>
      </c>
      <c r="Z396" s="10">
        <v>3163080.43</v>
      </c>
      <c r="AA396" s="9">
        <v>0</v>
      </c>
      <c r="AB396" s="9" t="s">
        <v>570</v>
      </c>
    </row>
    <row r="397" spans="1:28" outlineLevel="1" collapsed="1" x14ac:dyDescent="0.2">
      <c r="A397" s="21"/>
      <c r="E397" s="8"/>
      <c r="I397" s="98" t="s">
        <v>937</v>
      </c>
      <c r="K397" s="10">
        <f t="shared" ref="K397:P397" si="118">SUBTOTAL(9,K396:K396)</f>
        <v>3943040</v>
      </c>
      <c r="L397" s="10">
        <f t="shared" si="118"/>
        <v>3163080.43</v>
      </c>
      <c r="M397" s="10">
        <f t="shared" si="118"/>
        <v>0</v>
      </c>
      <c r="N397" s="10">
        <f t="shared" si="118"/>
        <v>0</v>
      </c>
      <c r="O397" s="10">
        <f t="shared" si="118"/>
        <v>0</v>
      </c>
      <c r="P397" s="10">
        <f t="shared" si="118"/>
        <v>0</v>
      </c>
      <c r="S397" s="10">
        <f>SUBTOTAL(9,S396:S396)</f>
        <v>3943040</v>
      </c>
      <c r="U397" s="10">
        <f>SUBTOTAL(9,U396:U396)</f>
        <v>3163080.43</v>
      </c>
    </row>
    <row r="398" spans="1:28" hidden="1" outlineLevel="2" x14ac:dyDescent="0.2">
      <c r="A398" s="21"/>
      <c r="B398" s="9" t="s">
        <v>49</v>
      </c>
      <c r="C398" s="9">
        <v>1311</v>
      </c>
      <c r="D398" s="9" t="s">
        <v>369</v>
      </c>
      <c r="E398" s="8">
        <v>36942</v>
      </c>
      <c r="F398" s="9" t="s">
        <v>370</v>
      </c>
      <c r="G398" s="9" t="s">
        <v>116</v>
      </c>
      <c r="H398" s="9" t="s">
        <v>46</v>
      </c>
      <c r="I398" s="9" t="s">
        <v>371</v>
      </c>
      <c r="J398" s="9">
        <v>12.5</v>
      </c>
      <c r="K398" s="10">
        <v>312825</v>
      </c>
      <c r="L398" s="10">
        <v>312825</v>
      </c>
      <c r="M398" s="10">
        <v>0</v>
      </c>
      <c r="N398" s="10">
        <v>0</v>
      </c>
      <c r="O398" s="10">
        <v>0</v>
      </c>
      <c r="P398" s="10">
        <v>0</v>
      </c>
      <c r="Q398" s="10">
        <v>0</v>
      </c>
      <c r="R398" s="10">
        <v>0</v>
      </c>
      <c r="S398" s="10">
        <v>312825</v>
      </c>
      <c r="T398" s="10">
        <v>312825</v>
      </c>
      <c r="U398" s="10">
        <v>312825</v>
      </c>
      <c r="V398" s="9">
        <v>100</v>
      </c>
      <c r="W398" s="9">
        <v>100</v>
      </c>
      <c r="X398" s="9">
        <v>0</v>
      </c>
      <c r="Y398" s="9">
        <v>0</v>
      </c>
      <c r="Z398" s="10">
        <v>312825</v>
      </c>
      <c r="AA398" s="9">
        <v>0</v>
      </c>
      <c r="AB398" s="9" t="s">
        <v>570</v>
      </c>
    </row>
    <row r="399" spans="1:28" outlineLevel="1" collapsed="1" x14ac:dyDescent="0.2">
      <c r="A399" s="21"/>
      <c r="E399" s="8"/>
      <c r="I399" s="98" t="s">
        <v>938</v>
      </c>
      <c r="K399" s="10">
        <f t="shared" ref="K399:P399" si="119">SUBTOTAL(9,K398:K398)</f>
        <v>312825</v>
      </c>
      <c r="L399" s="10">
        <f t="shared" si="119"/>
        <v>312825</v>
      </c>
      <c r="M399" s="10">
        <f t="shared" si="119"/>
        <v>0</v>
      </c>
      <c r="N399" s="10">
        <f t="shared" si="119"/>
        <v>0</v>
      </c>
      <c r="O399" s="10">
        <f t="shared" si="119"/>
        <v>0</v>
      </c>
      <c r="P399" s="10">
        <f t="shared" si="119"/>
        <v>0</v>
      </c>
      <c r="S399" s="10">
        <f>SUBTOTAL(9,S398:S398)</f>
        <v>312825</v>
      </c>
      <c r="U399" s="10">
        <f>SUBTOTAL(9,U398:U398)</f>
        <v>312825</v>
      </c>
    </row>
    <row r="400" spans="1:28" hidden="1" outlineLevel="2" x14ac:dyDescent="0.2">
      <c r="A400" s="9" t="s">
        <v>854</v>
      </c>
      <c r="B400" s="9" t="s">
        <v>43</v>
      </c>
      <c r="C400" s="9">
        <v>1311</v>
      </c>
      <c r="D400" s="9" t="s">
        <v>373</v>
      </c>
      <c r="E400" s="8">
        <v>37491</v>
      </c>
      <c r="G400" s="9" t="s">
        <v>116</v>
      </c>
      <c r="H400" s="9" t="s">
        <v>46</v>
      </c>
      <c r="I400" s="9" t="s">
        <v>374</v>
      </c>
      <c r="J400" s="9">
        <v>15</v>
      </c>
      <c r="K400" s="10">
        <v>1425195</v>
      </c>
      <c r="L400" s="10">
        <v>1425195</v>
      </c>
      <c r="M400" s="10">
        <v>0</v>
      </c>
      <c r="N400" s="10">
        <v>0</v>
      </c>
      <c r="O400" s="10">
        <v>0</v>
      </c>
      <c r="P400" s="10">
        <v>0</v>
      </c>
      <c r="Q400" s="10">
        <v>0</v>
      </c>
      <c r="R400" s="10">
        <v>0</v>
      </c>
      <c r="S400" s="10">
        <v>1425195</v>
      </c>
      <c r="T400" s="10">
        <v>1425195</v>
      </c>
      <c r="U400" s="10">
        <v>1425195</v>
      </c>
      <c r="V400" s="9">
        <v>100</v>
      </c>
      <c r="W400" s="9">
        <v>100</v>
      </c>
      <c r="X400" s="9">
        <v>0</v>
      </c>
      <c r="Y400" s="9">
        <v>0</v>
      </c>
      <c r="Z400" s="10">
        <v>1425195</v>
      </c>
      <c r="AA400" s="9">
        <v>0</v>
      </c>
      <c r="AB400" s="9" t="s">
        <v>570</v>
      </c>
    </row>
    <row r="401" spans="1:28" outlineLevel="1" collapsed="1" x14ac:dyDescent="0.2">
      <c r="E401" s="8"/>
      <c r="I401" s="98" t="s">
        <v>927</v>
      </c>
      <c r="K401" s="10">
        <f t="shared" ref="K401:P401" si="120">SUBTOTAL(9,K400:K400)</f>
        <v>1425195</v>
      </c>
      <c r="L401" s="10">
        <f t="shared" si="120"/>
        <v>1425195</v>
      </c>
      <c r="M401" s="10">
        <f t="shared" si="120"/>
        <v>0</v>
      </c>
      <c r="N401" s="10">
        <f t="shared" si="120"/>
        <v>0</v>
      </c>
      <c r="O401" s="10">
        <f t="shared" si="120"/>
        <v>0</v>
      </c>
      <c r="P401" s="10">
        <f t="shared" si="120"/>
        <v>0</v>
      </c>
      <c r="S401" s="10">
        <f>SUBTOTAL(9,S400:S400)</f>
        <v>1425195</v>
      </c>
      <c r="U401" s="10">
        <f>SUBTOTAL(9,U400:U400)</f>
        <v>1425195</v>
      </c>
    </row>
    <row r="402" spans="1:28" hidden="1" outlineLevel="2" x14ac:dyDescent="0.2">
      <c r="A402" s="21"/>
      <c r="B402" s="9" t="s">
        <v>49</v>
      </c>
      <c r="C402" s="9">
        <v>1311</v>
      </c>
      <c r="D402" s="9" t="s">
        <v>375</v>
      </c>
      <c r="E402" s="8">
        <v>36826</v>
      </c>
      <c r="F402" s="9" t="s">
        <v>376</v>
      </c>
      <c r="G402" s="9" t="s">
        <v>116</v>
      </c>
      <c r="H402" s="9" t="s">
        <v>46</v>
      </c>
      <c r="I402" s="9" t="s">
        <v>377</v>
      </c>
      <c r="J402" s="9">
        <v>12.5</v>
      </c>
      <c r="K402" s="10">
        <v>299506</v>
      </c>
      <c r="L402" s="10">
        <v>299506</v>
      </c>
      <c r="M402" s="10">
        <v>0</v>
      </c>
      <c r="N402" s="10">
        <v>0</v>
      </c>
      <c r="O402" s="10">
        <v>0</v>
      </c>
      <c r="P402" s="10">
        <v>0</v>
      </c>
      <c r="Q402" s="10">
        <v>0</v>
      </c>
      <c r="R402" s="10">
        <v>0</v>
      </c>
      <c r="S402" s="10">
        <v>299506</v>
      </c>
      <c r="T402" s="10">
        <v>299506</v>
      </c>
      <c r="U402" s="10">
        <v>299506</v>
      </c>
      <c r="V402" s="9">
        <v>100</v>
      </c>
      <c r="W402" s="9">
        <v>100</v>
      </c>
      <c r="X402" s="9">
        <v>0</v>
      </c>
      <c r="Y402" s="9">
        <v>0</v>
      </c>
      <c r="Z402" s="10">
        <v>299506</v>
      </c>
      <c r="AA402" s="9">
        <v>0</v>
      </c>
      <c r="AB402" s="9" t="s">
        <v>570</v>
      </c>
    </row>
    <row r="403" spans="1:28" outlineLevel="1" collapsed="1" x14ac:dyDescent="0.2">
      <c r="A403" s="21"/>
      <c r="E403" s="8"/>
      <c r="I403" s="98" t="s">
        <v>939</v>
      </c>
      <c r="K403" s="10">
        <f t="shared" ref="K403:P403" si="121">SUBTOTAL(9,K402:K402)</f>
        <v>299506</v>
      </c>
      <c r="L403" s="10">
        <f t="shared" si="121"/>
        <v>299506</v>
      </c>
      <c r="M403" s="10">
        <f t="shared" si="121"/>
        <v>0</v>
      </c>
      <c r="N403" s="10">
        <f t="shared" si="121"/>
        <v>0</v>
      </c>
      <c r="O403" s="10">
        <f t="shared" si="121"/>
        <v>0</v>
      </c>
      <c r="P403" s="10">
        <f t="shared" si="121"/>
        <v>0</v>
      </c>
      <c r="S403" s="10">
        <f>SUBTOTAL(9,S402:S402)</f>
        <v>299506</v>
      </c>
      <c r="U403" s="10">
        <f>SUBTOTAL(9,U402:U402)</f>
        <v>299506</v>
      </c>
    </row>
    <row r="404" spans="1:28" hidden="1" outlineLevel="2" x14ac:dyDescent="0.2">
      <c r="A404" s="21"/>
      <c r="B404" s="9" t="s">
        <v>43</v>
      </c>
      <c r="C404" s="9">
        <v>1311</v>
      </c>
      <c r="D404" s="9" t="s">
        <v>378</v>
      </c>
      <c r="E404" s="8">
        <v>37431</v>
      </c>
      <c r="G404" s="9" t="s">
        <v>176</v>
      </c>
      <c r="H404" s="9" t="s">
        <v>46</v>
      </c>
      <c r="I404" s="9" t="s">
        <v>379</v>
      </c>
      <c r="J404" s="9">
        <v>18.5</v>
      </c>
      <c r="K404" s="10">
        <v>3000000</v>
      </c>
      <c r="L404" s="10">
        <v>2880000</v>
      </c>
      <c r="M404" s="10">
        <v>0</v>
      </c>
      <c r="N404" s="10">
        <v>0</v>
      </c>
      <c r="O404" s="10">
        <v>0</v>
      </c>
      <c r="P404" s="10">
        <v>0</v>
      </c>
      <c r="Q404" s="10">
        <v>0</v>
      </c>
      <c r="R404" s="10">
        <v>0</v>
      </c>
      <c r="S404" s="10">
        <v>3000000</v>
      </c>
      <c r="T404" s="10">
        <v>2880000</v>
      </c>
      <c r="U404" s="10">
        <v>2880000</v>
      </c>
      <c r="V404" s="9">
        <v>96</v>
      </c>
      <c r="W404" s="9">
        <v>96</v>
      </c>
      <c r="X404" s="9">
        <v>0</v>
      </c>
      <c r="Y404" s="9">
        <v>0</v>
      </c>
      <c r="Z404" s="10">
        <v>2880000</v>
      </c>
      <c r="AA404" s="9">
        <v>0</v>
      </c>
      <c r="AB404" s="9" t="s">
        <v>570</v>
      </c>
    </row>
    <row r="405" spans="1:28" outlineLevel="1" collapsed="1" x14ac:dyDescent="0.2">
      <c r="A405" s="21"/>
      <c r="E405" s="8"/>
      <c r="I405" s="98" t="s">
        <v>940</v>
      </c>
      <c r="K405" s="10">
        <f t="shared" ref="K405:P405" si="122">SUBTOTAL(9,K404:K404)</f>
        <v>3000000</v>
      </c>
      <c r="L405" s="10">
        <f t="shared" si="122"/>
        <v>2880000</v>
      </c>
      <c r="M405" s="10">
        <f t="shared" si="122"/>
        <v>0</v>
      </c>
      <c r="N405" s="10">
        <f t="shared" si="122"/>
        <v>0</v>
      </c>
      <c r="O405" s="10">
        <f t="shared" si="122"/>
        <v>0</v>
      </c>
      <c r="P405" s="10">
        <f t="shared" si="122"/>
        <v>0</v>
      </c>
      <c r="S405" s="10">
        <f>SUBTOTAL(9,S404:S404)</f>
        <v>3000000</v>
      </c>
      <c r="U405" s="10">
        <f>SUBTOTAL(9,U404:U404)</f>
        <v>2880000</v>
      </c>
    </row>
    <row r="406" spans="1:28" hidden="1" outlineLevel="2" x14ac:dyDescent="0.2">
      <c r="A406" s="21"/>
      <c r="B406" s="9" t="s">
        <v>43</v>
      </c>
      <c r="C406" s="9">
        <v>1312</v>
      </c>
      <c r="D406" s="9" t="s">
        <v>454</v>
      </c>
      <c r="E406" s="8">
        <v>33782</v>
      </c>
      <c r="G406" s="9" t="s">
        <v>176</v>
      </c>
      <c r="H406" s="9" t="s">
        <v>46</v>
      </c>
      <c r="I406" s="9" t="s">
        <v>455</v>
      </c>
      <c r="J406" s="9">
        <v>15</v>
      </c>
      <c r="K406" s="10">
        <v>300000</v>
      </c>
      <c r="L406" s="10">
        <v>292500</v>
      </c>
      <c r="M406" s="10">
        <v>0</v>
      </c>
      <c r="N406" s="10">
        <v>0</v>
      </c>
      <c r="O406" s="10">
        <v>0</v>
      </c>
      <c r="P406" s="10">
        <v>0</v>
      </c>
      <c r="Q406" s="10">
        <v>0</v>
      </c>
      <c r="R406" s="10">
        <v>0</v>
      </c>
      <c r="S406" s="10">
        <v>300000</v>
      </c>
      <c r="T406" s="10">
        <v>292500</v>
      </c>
      <c r="U406" s="10">
        <v>292500</v>
      </c>
      <c r="V406" s="9">
        <v>97.5</v>
      </c>
      <c r="W406" s="9">
        <v>97.5</v>
      </c>
      <c r="X406" s="9">
        <v>0</v>
      </c>
      <c r="Y406" s="9">
        <v>0</v>
      </c>
      <c r="Z406" s="10">
        <v>292500</v>
      </c>
      <c r="AA406" s="9">
        <v>0</v>
      </c>
      <c r="AB406" s="9" t="s">
        <v>570</v>
      </c>
    </row>
    <row r="407" spans="1:28" outlineLevel="1" collapsed="1" x14ac:dyDescent="0.2">
      <c r="A407" s="21"/>
      <c r="E407" s="8"/>
      <c r="I407" s="98" t="s">
        <v>941</v>
      </c>
      <c r="K407" s="10">
        <f t="shared" ref="K407:P407" si="123">SUBTOTAL(9,K406:K406)</f>
        <v>300000</v>
      </c>
      <c r="L407" s="10">
        <f t="shared" si="123"/>
        <v>292500</v>
      </c>
      <c r="M407" s="10">
        <f t="shared" si="123"/>
        <v>0</v>
      </c>
      <c r="N407" s="10">
        <f t="shared" si="123"/>
        <v>0</v>
      </c>
      <c r="O407" s="10">
        <f t="shared" si="123"/>
        <v>0</v>
      </c>
      <c r="P407" s="10">
        <f t="shared" si="123"/>
        <v>0</v>
      </c>
      <c r="S407" s="10">
        <f>SUBTOTAL(9,S406:S406)</f>
        <v>300000</v>
      </c>
      <c r="U407" s="10">
        <f>SUBTOTAL(9,U406:U406)</f>
        <v>292500</v>
      </c>
    </row>
    <row r="408" spans="1:28" hidden="1" outlineLevel="2" x14ac:dyDescent="0.2">
      <c r="A408" s="21"/>
      <c r="B408" s="9" t="s">
        <v>49</v>
      </c>
      <c r="C408" s="9">
        <v>1312</v>
      </c>
      <c r="D408" s="9" t="s">
        <v>452</v>
      </c>
      <c r="E408" s="8">
        <v>40543</v>
      </c>
      <c r="F408" s="9" t="s">
        <v>453</v>
      </c>
      <c r="G408" s="9" t="s">
        <v>116</v>
      </c>
      <c r="H408" s="9" t="s">
        <v>46</v>
      </c>
      <c r="I408" s="9" t="s">
        <v>451</v>
      </c>
      <c r="J408" s="9">
        <v>19</v>
      </c>
      <c r="K408" s="10">
        <v>1428394</v>
      </c>
      <c r="L408" s="10">
        <v>1428394</v>
      </c>
      <c r="M408" s="10">
        <v>0</v>
      </c>
      <c r="N408" s="10">
        <v>0</v>
      </c>
      <c r="O408" s="10">
        <v>0</v>
      </c>
      <c r="P408" s="10">
        <v>0</v>
      </c>
      <c r="Q408" s="10">
        <v>0</v>
      </c>
      <c r="R408" s="10">
        <v>0</v>
      </c>
      <c r="S408" s="10">
        <v>1428394</v>
      </c>
      <c r="T408" s="10">
        <v>1428394</v>
      </c>
      <c r="U408" s="10">
        <v>1428394</v>
      </c>
      <c r="V408" s="9">
        <v>100</v>
      </c>
      <c r="W408" s="9">
        <v>100</v>
      </c>
      <c r="X408" s="9">
        <v>0</v>
      </c>
      <c r="Y408" s="9">
        <v>0</v>
      </c>
      <c r="Z408" s="10">
        <v>1428394</v>
      </c>
      <c r="AA408" s="9">
        <v>0</v>
      </c>
      <c r="AB408" s="9" t="s">
        <v>570</v>
      </c>
    </row>
    <row r="409" spans="1:28" hidden="1" outlineLevel="2" x14ac:dyDescent="0.2">
      <c r="A409" s="21"/>
      <c r="B409" s="9" t="s">
        <v>49</v>
      </c>
      <c r="C409" s="9">
        <v>1312</v>
      </c>
      <c r="D409" s="9" t="s">
        <v>449</v>
      </c>
      <c r="E409" s="8">
        <v>40543</v>
      </c>
      <c r="F409" s="9" t="s">
        <v>450</v>
      </c>
      <c r="G409" s="9" t="s">
        <v>116</v>
      </c>
      <c r="H409" s="9" t="s">
        <v>46</v>
      </c>
      <c r="I409" s="9" t="s">
        <v>451</v>
      </c>
      <c r="J409" s="9">
        <v>14</v>
      </c>
      <c r="K409" s="10">
        <v>317421</v>
      </c>
      <c r="L409" s="10">
        <v>317421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317421</v>
      </c>
      <c r="T409" s="10">
        <v>317421</v>
      </c>
      <c r="U409" s="10">
        <v>317421</v>
      </c>
      <c r="V409" s="9">
        <v>100</v>
      </c>
      <c r="W409" s="9">
        <v>100</v>
      </c>
      <c r="X409" s="9">
        <v>0</v>
      </c>
      <c r="Y409" s="9">
        <v>0</v>
      </c>
      <c r="Z409" s="10">
        <v>317421</v>
      </c>
      <c r="AA409" s="9">
        <v>0</v>
      </c>
      <c r="AB409" s="9" t="s">
        <v>570</v>
      </c>
    </row>
    <row r="410" spans="1:28" outlineLevel="1" collapsed="1" x14ac:dyDescent="0.2">
      <c r="A410" s="21"/>
      <c r="E410" s="8"/>
      <c r="I410" s="98" t="s">
        <v>942</v>
      </c>
      <c r="K410" s="10">
        <f t="shared" ref="K410:P410" si="124">SUBTOTAL(9,K408:K409)</f>
        <v>1745815</v>
      </c>
      <c r="L410" s="10">
        <f t="shared" si="124"/>
        <v>1745815</v>
      </c>
      <c r="M410" s="10">
        <f t="shared" si="124"/>
        <v>0</v>
      </c>
      <c r="N410" s="10">
        <f t="shared" si="124"/>
        <v>0</v>
      </c>
      <c r="O410" s="10">
        <f t="shared" si="124"/>
        <v>0</v>
      </c>
      <c r="P410" s="10">
        <f t="shared" si="124"/>
        <v>0</v>
      </c>
      <c r="S410" s="10">
        <f>SUBTOTAL(9,S408:S409)</f>
        <v>1745815</v>
      </c>
      <c r="U410" s="10">
        <f>SUBTOTAL(9,U408:U409)</f>
        <v>1745815</v>
      </c>
    </row>
    <row r="411" spans="1:28" hidden="1" outlineLevel="2" x14ac:dyDescent="0.2">
      <c r="A411" s="21"/>
      <c r="B411" s="9" t="s">
        <v>49</v>
      </c>
      <c r="C411" s="9">
        <v>1312</v>
      </c>
      <c r="D411" s="9" t="s">
        <v>446</v>
      </c>
      <c r="E411" s="8">
        <v>33816</v>
      </c>
      <c r="F411" s="9" t="s">
        <v>447</v>
      </c>
      <c r="G411" s="9" t="s">
        <v>116</v>
      </c>
      <c r="H411" s="9" t="s">
        <v>46</v>
      </c>
      <c r="I411" s="9" t="s">
        <v>448</v>
      </c>
      <c r="J411" s="9">
        <v>15</v>
      </c>
      <c r="K411" s="10">
        <v>300000</v>
      </c>
      <c r="L411" s="10">
        <v>292500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300000</v>
      </c>
      <c r="T411" s="10">
        <v>292500</v>
      </c>
      <c r="U411" s="10">
        <v>292500</v>
      </c>
      <c r="V411" s="9">
        <v>97.5</v>
      </c>
      <c r="W411" s="9">
        <v>97.5</v>
      </c>
      <c r="X411" s="9">
        <v>0</v>
      </c>
      <c r="Y411" s="9">
        <v>0</v>
      </c>
      <c r="Z411" s="10">
        <v>292500</v>
      </c>
      <c r="AA411" s="9">
        <v>0</v>
      </c>
      <c r="AB411" s="9" t="s">
        <v>570</v>
      </c>
    </row>
    <row r="412" spans="1:28" outlineLevel="1" collapsed="1" x14ac:dyDescent="0.2">
      <c r="A412" s="21"/>
      <c r="E412" s="8"/>
      <c r="I412" s="98" t="s">
        <v>943</v>
      </c>
      <c r="K412" s="10">
        <f t="shared" ref="K412:P412" si="125">SUBTOTAL(9,K411:K411)</f>
        <v>300000</v>
      </c>
      <c r="L412" s="10">
        <f t="shared" si="125"/>
        <v>292500</v>
      </c>
      <c r="M412" s="10">
        <f t="shared" si="125"/>
        <v>0</v>
      </c>
      <c r="N412" s="10">
        <f t="shared" si="125"/>
        <v>0</v>
      </c>
      <c r="O412" s="10">
        <f t="shared" si="125"/>
        <v>0</v>
      </c>
      <c r="P412" s="10">
        <f t="shared" si="125"/>
        <v>0</v>
      </c>
      <c r="S412" s="10">
        <f>SUBTOTAL(9,S411:S411)</f>
        <v>300000</v>
      </c>
      <c r="U412" s="10">
        <f>SUBTOTAL(9,U411:U411)</f>
        <v>292500</v>
      </c>
    </row>
    <row r="413" spans="1:28" hidden="1" outlineLevel="2" x14ac:dyDescent="0.2">
      <c r="A413" s="21"/>
      <c r="B413" s="9" t="s">
        <v>49</v>
      </c>
      <c r="C413" s="9">
        <v>1312</v>
      </c>
      <c r="D413" s="9" t="s">
        <v>443</v>
      </c>
      <c r="E413" s="8">
        <v>40527</v>
      </c>
      <c r="F413" s="9" t="s">
        <v>444</v>
      </c>
      <c r="G413" s="9" t="s">
        <v>116</v>
      </c>
      <c r="H413" s="9" t="s">
        <v>46</v>
      </c>
      <c r="I413" s="9" t="s">
        <v>445</v>
      </c>
      <c r="J413" s="9">
        <v>19.5</v>
      </c>
      <c r="K413" s="10">
        <v>7117224</v>
      </c>
      <c r="L413" s="10">
        <v>7073342.5300000003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7117224</v>
      </c>
      <c r="T413" s="10">
        <v>7073342.5300000003</v>
      </c>
      <c r="U413" s="10">
        <v>7073342.5300000003</v>
      </c>
      <c r="V413" s="9">
        <v>99.38</v>
      </c>
      <c r="W413" s="9">
        <v>99.38</v>
      </c>
      <c r="X413" s="9">
        <v>0</v>
      </c>
      <c r="Y413" s="9">
        <v>0</v>
      </c>
      <c r="Z413" s="10">
        <v>7073342.5300000003</v>
      </c>
      <c r="AA413" s="9">
        <v>0</v>
      </c>
      <c r="AB413" s="9" t="s">
        <v>570</v>
      </c>
    </row>
    <row r="414" spans="1:28" outlineLevel="1" collapsed="1" x14ac:dyDescent="0.2">
      <c r="A414" s="21"/>
      <c r="E414" s="8"/>
      <c r="I414" s="98" t="s">
        <v>944</v>
      </c>
      <c r="K414" s="10">
        <f t="shared" ref="K414:P414" si="126">SUBTOTAL(9,K413:K413)</f>
        <v>7117224</v>
      </c>
      <c r="L414" s="10">
        <f t="shared" si="126"/>
        <v>7073342.5300000003</v>
      </c>
      <c r="M414" s="10">
        <f t="shared" si="126"/>
        <v>0</v>
      </c>
      <c r="N414" s="10">
        <f t="shared" si="126"/>
        <v>0</v>
      </c>
      <c r="O414" s="10">
        <f t="shared" si="126"/>
        <v>0</v>
      </c>
      <c r="P414" s="10">
        <f t="shared" si="126"/>
        <v>0</v>
      </c>
      <c r="S414" s="10">
        <f>SUBTOTAL(9,S413:S413)</f>
        <v>7117224</v>
      </c>
      <c r="U414" s="10">
        <f>SUBTOTAL(9,U413:U413)</f>
        <v>7073342.5300000003</v>
      </c>
    </row>
    <row r="415" spans="1:28" hidden="1" outlineLevel="2" x14ac:dyDescent="0.2">
      <c r="A415" s="21"/>
      <c r="B415" s="9" t="s">
        <v>43</v>
      </c>
      <c r="C415" s="9">
        <v>1312</v>
      </c>
      <c r="D415" s="9" t="s">
        <v>442</v>
      </c>
      <c r="E415" s="8">
        <v>41729</v>
      </c>
      <c r="G415" s="9" t="s">
        <v>116</v>
      </c>
      <c r="H415" s="9" t="s">
        <v>46</v>
      </c>
      <c r="I415" s="9" t="s">
        <v>440</v>
      </c>
      <c r="J415" s="9">
        <v>0</v>
      </c>
      <c r="K415" s="10">
        <v>1054509</v>
      </c>
      <c r="L415" s="10">
        <v>1054509</v>
      </c>
      <c r="M415" s="10">
        <v>0</v>
      </c>
      <c r="N415" s="10">
        <v>0</v>
      </c>
      <c r="O415" s="10">
        <v>0</v>
      </c>
      <c r="P415" s="10">
        <v>0</v>
      </c>
      <c r="Q415" s="10">
        <v>0</v>
      </c>
      <c r="R415" s="10">
        <v>0</v>
      </c>
      <c r="S415" s="10">
        <v>1054509</v>
      </c>
      <c r="T415" s="10">
        <v>1054509</v>
      </c>
      <c r="U415" s="10">
        <v>1054509</v>
      </c>
      <c r="V415" s="9">
        <v>100</v>
      </c>
      <c r="W415" s="9">
        <v>100</v>
      </c>
      <c r="X415" s="9">
        <v>0</v>
      </c>
      <c r="Y415" s="9">
        <v>0</v>
      </c>
      <c r="Z415" s="10">
        <v>1054509</v>
      </c>
      <c r="AA415" s="9">
        <v>8.36</v>
      </c>
      <c r="AB415" s="9" t="s">
        <v>570</v>
      </c>
    </row>
    <row r="416" spans="1:28" hidden="1" outlineLevel="2" x14ac:dyDescent="0.2">
      <c r="A416" s="21"/>
      <c r="B416" s="9" t="s">
        <v>43</v>
      </c>
      <c r="C416" s="9">
        <v>1312</v>
      </c>
      <c r="D416" s="9" t="s">
        <v>441</v>
      </c>
      <c r="E416" s="8">
        <v>39903</v>
      </c>
      <c r="G416" s="9" t="s">
        <v>116</v>
      </c>
      <c r="H416" s="9" t="s">
        <v>46</v>
      </c>
      <c r="I416" s="9" t="s">
        <v>440</v>
      </c>
      <c r="J416" s="9">
        <v>0</v>
      </c>
      <c r="K416" s="10">
        <v>775212</v>
      </c>
      <c r="L416" s="10">
        <v>775212</v>
      </c>
      <c r="M416" s="10">
        <v>0</v>
      </c>
      <c r="N416" s="10">
        <v>0</v>
      </c>
      <c r="O416" s="10">
        <v>0</v>
      </c>
      <c r="P416" s="10">
        <v>0</v>
      </c>
      <c r="Q416" s="10">
        <v>0</v>
      </c>
      <c r="R416" s="10">
        <v>0</v>
      </c>
      <c r="S416" s="10">
        <v>775212</v>
      </c>
      <c r="T416" s="10">
        <v>775212</v>
      </c>
      <c r="U416" s="10">
        <v>775212</v>
      </c>
      <c r="V416" s="9">
        <v>100</v>
      </c>
      <c r="W416" s="9">
        <v>0</v>
      </c>
      <c r="X416" s="9">
        <v>0</v>
      </c>
      <c r="Y416" s="9">
        <v>0</v>
      </c>
      <c r="Z416" s="10">
        <v>0</v>
      </c>
      <c r="AA416" s="9">
        <v>0</v>
      </c>
      <c r="AB416" s="9" t="s">
        <v>570</v>
      </c>
    </row>
    <row r="417" spans="1:28" hidden="1" outlineLevel="2" x14ac:dyDescent="0.2">
      <c r="A417" s="21"/>
      <c r="B417" s="9" t="s">
        <v>43</v>
      </c>
      <c r="C417" s="9">
        <v>1312</v>
      </c>
      <c r="D417" s="9" t="s">
        <v>439</v>
      </c>
      <c r="E417" s="8">
        <v>41820</v>
      </c>
      <c r="G417" s="9" t="s">
        <v>116</v>
      </c>
      <c r="H417" s="9" t="s">
        <v>46</v>
      </c>
      <c r="I417" s="9" t="s">
        <v>440</v>
      </c>
      <c r="J417" s="9">
        <v>0</v>
      </c>
      <c r="K417" s="10">
        <v>1600964</v>
      </c>
      <c r="L417" s="10">
        <v>1600964</v>
      </c>
      <c r="M417" s="10">
        <v>0</v>
      </c>
      <c r="N417" s="10">
        <v>0</v>
      </c>
      <c r="O417" s="10">
        <v>0</v>
      </c>
      <c r="P417" s="10">
        <v>0</v>
      </c>
      <c r="Q417" s="10">
        <v>0</v>
      </c>
      <c r="R417" s="10">
        <v>0</v>
      </c>
      <c r="S417" s="10">
        <v>1600964</v>
      </c>
      <c r="T417" s="10">
        <v>1600964</v>
      </c>
      <c r="U417" s="10">
        <v>1600964</v>
      </c>
      <c r="V417" s="9">
        <v>100</v>
      </c>
      <c r="W417" s="9">
        <v>100</v>
      </c>
      <c r="X417" s="9">
        <v>0</v>
      </c>
      <c r="Y417" s="9">
        <v>0</v>
      </c>
      <c r="Z417" s="10">
        <v>1600964</v>
      </c>
      <c r="AA417" s="9">
        <v>8.34</v>
      </c>
      <c r="AB417" s="9" t="s">
        <v>570</v>
      </c>
    </row>
    <row r="418" spans="1:28" outlineLevel="1" collapsed="1" x14ac:dyDescent="0.2">
      <c r="A418" s="21"/>
      <c r="E418" s="8"/>
      <c r="I418" s="98" t="s">
        <v>945</v>
      </c>
      <c r="K418" s="10">
        <f t="shared" ref="K418:P418" si="127">SUBTOTAL(9,K415:K417)</f>
        <v>3430685</v>
      </c>
      <c r="L418" s="10">
        <f t="shared" si="127"/>
        <v>3430685</v>
      </c>
      <c r="M418" s="10">
        <f t="shared" si="127"/>
        <v>0</v>
      </c>
      <c r="N418" s="10">
        <f t="shared" si="127"/>
        <v>0</v>
      </c>
      <c r="O418" s="10">
        <f t="shared" si="127"/>
        <v>0</v>
      </c>
      <c r="P418" s="10">
        <f t="shared" si="127"/>
        <v>0</v>
      </c>
      <c r="S418" s="10">
        <f>SUBTOTAL(9,S415:S417)</f>
        <v>3430685</v>
      </c>
      <c r="U418" s="10">
        <f>SUBTOTAL(9,U415:U417)</f>
        <v>3430685</v>
      </c>
    </row>
    <row r="419" spans="1:28" hidden="1" outlineLevel="2" x14ac:dyDescent="0.2">
      <c r="A419" s="21"/>
      <c r="B419" s="9" t="s">
        <v>49</v>
      </c>
      <c r="C419" s="9">
        <v>1312</v>
      </c>
      <c r="D419" s="9" t="s">
        <v>505</v>
      </c>
      <c r="E419" s="8">
        <v>32964</v>
      </c>
      <c r="F419" s="9" t="s">
        <v>506</v>
      </c>
      <c r="G419" s="9" t="s">
        <v>116</v>
      </c>
      <c r="H419" s="9" t="s">
        <v>46</v>
      </c>
      <c r="I419" s="9" t="s">
        <v>507</v>
      </c>
      <c r="J419" s="9">
        <v>8</v>
      </c>
      <c r="K419" s="10">
        <v>258000</v>
      </c>
      <c r="L419" s="10">
        <v>1</v>
      </c>
      <c r="M419" s="10">
        <v>0</v>
      </c>
      <c r="N419" s="10">
        <v>0</v>
      </c>
      <c r="O419" s="10">
        <v>0</v>
      </c>
      <c r="P419" s="10">
        <v>0</v>
      </c>
      <c r="Q419" s="10">
        <v>0</v>
      </c>
      <c r="R419" s="10">
        <v>0</v>
      </c>
      <c r="S419" s="10">
        <v>258000</v>
      </c>
      <c r="T419" s="10">
        <v>1</v>
      </c>
      <c r="U419" s="10">
        <v>1</v>
      </c>
      <c r="V419" s="9">
        <v>0</v>
      </c>
      <c r="W419" s="9">
        <v>0</v>
      </c>
      <c r="X419" s="9">
        <v>0</v>
      </c>
      <c r="Y419" s="9">
        <v>0</v>
      </c>
      <c r="Z419" s="10">
        <v>1</v>
      </c>
      <c r="AA419" s="9">
        <v>0</v>
      </c>
      <c r="AB419" s="9" t="s">
        <v>570</v>
      </c>
    </row>
    <row r="420" spans="1:28" outlineLevel="1" collapsed="1" x14ac:dyDescent="0.2">
      <c r="A420" s="21"/>
      <c r="E420" s="8"/>
      <c r="I420" s="98" t="s">
        <v>946</v>
      </c>
      <c r="K420" s="10">
        <f t="shared" ref="K420:P420" si="128">SUBTOTAL(9,K419:K419)</f>
        <v>258000</v>
      </c>
      <c r="L420" s="10">
        <f t="shared" si="128"/>
        <v>1</v>
      </c>
      <c r="M420" s="10">
        <f t="shared" si="128"/>
        <v>0</v>
      </c>
      <c r="N420" s="10">
        <f t="shared" si="128"/>
        <v>0</v>
      </c>
      <c r="O420" s="10">
        <f t="shared" si="128"/>
        <v>0</v>
      </c>
      <c r="P420" s="10">
        <f t="shared" si="128"/>
        <v>0</v>
      </c>
      <c r="S420" s="10">
        <f>SUBTOTAL(9,S419:S419)</f>
        <v>258000</v>
      </c>
      <c r="U420" s="10">
        <f>SUBTOTAL(9,U419:U419)</f>
        <v>1</v>
      </c>
    </row>
    <row r="421" spans="1:28" hidden="1" outlineLevel="2" x14ac:dyDescent="0.2">
      <c r="A421" s="21"/>
      <c r="B421" s="9" t="s">
        <v>43</v>
      </c>
      <c r="C421" s="9">
        <v>1312</v>
      </c>
      <c r="D421" s="9" t="s">
        <v>459</v>
      </c>
      <c r="E421" s="8">
        <v>31109</v>
      </c>
      <c r="G421" s="9" t="s">
        <v>176</v>
      </c>
      <c r="H421" s="9" t="s">
        <v>46</v>
      </c>
      <c r="I421" s="9" t="s">
        <v>857</v>
      </c>
      <c r="J421" s="9">
        <v>8.5</v>
      </c>
      <c r="K421" s="10">
        <v>300000</v>
      </c>
      <c r="L421" s="10">
        <v>1</v>
      </c>
      <c r="M421" s="10">
        <v>0</v>
      </c>
      <c r="N421" s="10">
        <v>0</v>
      </c>
      <c r="O421" s="10">
        <v>0</v>
      </c>
      <c r="P421" s="10">
        <v>0</v>
      </c>
      <c r="Q421" s="10">
        <v>0</v>
      </c>
      <c r="R421" s="10">
        <v>0</v>
      </c>
      <c r="S421" s="10">
        <v>300000</v>
      </c>
      <c r="T421" s="10">
        <v>1</v>
      </c>
      <c r="U421" s="10">
        <v>1</v>
      </c>
      <c r="V421" s="9">
        <v>0</v>
      </c>
      <c r="W421" s="9">
        <v>0</v>
      </c>
      <c r="X421" s="9">
        <v>0</v>
      </c>
      <c r="Y421" s="9">
        <v>0</v>
      </c>
      <c r="Z421" s="10">
        <v>1</v>
      </c>
      <c r="AA421" s="9">
        <v>0</v>
      </c>
      <c r="AB421" s="9" t="s">
        <v>570</v>
      </c>
    </row>
    <row r="422" spans="1:28" outlineLevel="1" collapsed="1" x14ac:dyDescent="0.2">
      <c r="A422" s="21"/>
      <c r="E422" s="8"/>
      <c r="I422" s="98" t="s">
        <v>947</v>
      </c>
      <c r="K422" s="10">
        <f t="shared" ref="K422:P422" si="129">SUBTOTAL(9,K421:K421)</f>
        <v>300000</v>
      </c>
      <c r="L422" s="10">
        <f t="shared" si="129"/>
        <v>1</v>
      </c>
      <c r="M422" s="10">
        <f t="shared" si="129"/>
        <v>0</v>
      </c>
      <c r="N422" s="10">
        <f t="shared" si="129"/>
        <v>0</v>
      </c>
      <c r="O422" s="10">
        <f t="shared" si="129"/>
        <v>0</v>
      </c>
      <c r="P422" s="10">
        <f t="shared" si="129"/>
        <v>0</v>
      </c>
      <c r="S422" s="10">
        <f>SUBTOTAL(9,S421:S421)</f>
        <v>300000</v>
      </c>
      <c r="U422" s="10">
        <f>SUBTOTAL(9,U421:U421)</f>
        <v>1</v>
      </c>
    </row>
    <row r="423" spans="1:28" hidden="1" outlineLevel="2" x14ac:dyDescent="0.2">
      <c r="A423" s="21"/>
      <c r="B423" s="9" t="s">
        <v>49</v>
      </c>
      <c r="C423" s="9">
        <v>1312</v>
      </c>
      <c r="D423" s="9" t="s">
        <v>456</v>
      </c>
      <c r="E423" s="8">
        <v>28581</v>
      </c>
      <c r="F423" s="9" t="s">
        <v>457</v>
      </c>
      <c r="G423" s="9" t="s">
        <v>116</v>
      </c>
      <c r="H423" s="9" t="s">
        <v>46</v>
      </c>
      <c r="I423" s="9" t="s">
        <v>458</v>
      </c>
      <c r="J423" s="9">
        <v>7.75</v>
      </c>
      <c r="K423" s="10">
        <v>1850000</v>
      </c>
      <c r="L423" s="10">
        <v>1</v>
      </c>
      <c r="M423" s="10">
        <v>0</v>
      </c>
      <c r="N423" s="10">
        <v>0</v>
      </c>
      <c r="O423" s="10">
        <v>0</v>
      </c>
      <c r="P423" s="10">
        <v>0</v>
      </c>
      <c r="Q423" s="10">
        <v>0</v>
      </c>
      <c r="R423" s="10">
        <v>0</v>
      </c>
      <c r="S423" s="10">
        <v>1850000</v>
      </c>
      <c r="T423" s="10">
        <v>1</v>
      </c>
      <c r="U423" s="10">
        <v>1</v>
      </c>
      <c r="V423" s="9">
        <v>0</v>
      </c>
      <c r="W423" s="9">
        <v>0</v>
      </c>
      <c r="X423" s="9">
        <v>0</v>
      </c>
      <c r="Y423" s="9">
        <v>0</v>
      </c>
      <c r="Z423" s="10">
        <v>1</v>
      </c>
      <c r="AA423" s="9">
        <v>0</v>
      </c>
      <c r="AB423" s="9" t="s">
        <v>570</v>
      </c>
    </row>
    <row r="424" spans="1:28" outlineLevel="1" collapsed="1" x14ac:dyDescent="0.2">
      <c r="A424" s="21"/>
      <c r="E424" s="8"/>
      <c r="I424" s="98" t="s">
        <v>948</v>
      </c>
      <c r="K424" s="10">
        <f t="shared" ref="K424:P424" si="130">SUBTOTAL(9,K423:K423)</f>
        <v>1850000</v>
      </c>
      <c r="L424" s="10">
        <f t="shared" si="130"/>
        <v>1</v>
      </c>
      <c r="M424" s="10">
        <f t="shared" si="130"/>
        <v>0</v>
      </c>
      <c r="N424" s="10">
        <f t="shared" si="130"/>
        <v>0</v>
      </c>
      <c r="O424" s="10">
        <f t="shared" si="130"/>
        <v>0</v>
      </c>
      <c r="P424" s="10">
        <f t="shared" si="130"/>
        <v>0</v>
      </c>
      <c r="S424" s="10">
        <f>SUBTOTAL(9,S423:S423)</f>
        <v>1850000</v>
      </c>
      <c r="U424" s="10">
        <f>SUBTOTAL(9,U423:U423)</f>
        <v>1</v>
      </c>
    </row>
    <row r="425" spans="1:28" hidden="1" outlineLevel="2" x14ac:dyDescent="0.2">
      <c r="A425" s="21"/>
      <c r="B425" s="9" t="s">
        <v>49</v>
      </c>
      <c r="C425" s="9">
        <v>1312</v>
      </c>
      <c r="D425" s="9" t="s">
        <v>380</v>
      </c>
      <c r="E425" s="8">
        <v>33692</v>
      </c>
      <c r="F425" s="9" t="s">
        <v>381</v>
      </c>
      <c r="G425" s="9" t="s">
        <v>116</v>
      </c>
      <c r="H425" s="9" t="s">
        <v>46</v>
      </c>
      <c r="I425" s="9" t="s">
        <v>858</v>
      </c>
      <c r="J425" s="9">
        <v>15</v>
      </c>
      <c r="K425" s="10">
        <v>1676768.4</v>
      </c>
      <c r="L425" s="10">
        <v>1291483.8999999999</v>
      </c>
      <c r="M425" s="10">
        <v>0</v>
      </c>
      <c r="N425" s="10">
        <v>0</v>
      </c>
      <c r="O425" s="10">
        <v>0</v>
      </c>
      <c r="P425" s="10">
        <v>0</v>
      </c>
      <c r="Q425" s="10">
        <v>0</v>
      </c>
      <c r="R425" s="10">
        <v>0</v>
      </c>
      <c r="S425" s="10">
        <v>1676768.4</v>
      </c>
      <c r="T425" s="10">
        <v>1291483.8999999999</v>
      </c>
      <c r="U425" s="10">
        <v>1291483.8999999999</v>
      </c>
      <c r="V425" s="9">
        <v>77.02</v>
      </c>
      <c r="W425" s="9">
        <v>77.02</v>
      </c>
      <c r="X425" s="9">
        <v>0</v>
      </c>
      <c r="Y425" s="9">
        <v>0</v>
      </c>
      <c r="Z425" s="10">
        <v>1291483.8999999999</v>
      </c>
      <c r="AA425" s="9">
        <v>0</v>
      </c>
      <c r="AB425" s="9" t="s">
        <v>570</v>
      </c>
    </row>
    <row r="426" spans="1:28" hidden="1" outlineLevel="2" x14ac:dyDescent="0.2">
      <c r="A426" s="21"/>
      <c r="B426" s="9" t="s">
        <v>49</v>
      </c>
      <c r="C426" s="9">
        <v>1312</v>
      </c>
      <c r="D426" s="9" t="s">
        <v>382</v>
      </c>
      <c r="E426" s="8">
        <v>33326</v>
      </c>
      <c r="F426" s="9" t="s">
        <v>383</v>
      </c>
      <c r="G426" s="9" t="s">
        <v>116</v>
      </c>
      <c r="H426" s="9" t="s">
        <v>46</v>
      </c>
      <c r="I426" s="9" t="s">
        <v>858</v>
      </c>
      <c r="J426" s="9">
        <v>15</v>
      </c>
      <c r="K426" s="10">
        <v>361350</v>
      </c>
      <c r="L426" s="10">
        <v>278234.33</v>
      </c>
      <c r="M426" s="10">
        <v>0</v>
      </c>
      <c r="N426" s="10">
        <v>0</v>
      </c>
      <c r="O426" s="10">
        <v>0</v>
      </c>
      <c r="P426" s="10">
        <v>0</v>
      </c>
      <c r="Q426" s="10">
        <v>0</v>
      </c>
      <c r="R426" s="10">
        <v>0</v>
      </c>
      <c r="S426" s="10">
        <v>361350</v>
      </c>
      <c r="T426" s="10">
        <v>278234.33</v>
      </c>
      <c r="U426" s="10">
        <v>278234.33</v>
      </c>
      <c r="V426" s="9">
        <v>77</v>
      </c>
      <c r="W426" s="9">
        <v>77</v>
      </c>
      <c r="X426" s="9">
        <v>0</v>
      </c>
      <c r="Y426" s="9">
        <v>0</v>
      </c>
      <c r="Z426" s="10">
        <v>278234.33</v>
      </c>
      <c r="AA426" s="9">
        <v>0</v>
      </c>
      <c r="AB426" s="9" t="s">
        <v>570</v>
      </c>
    </row>
    <row r="427" spans="1:28" hidden="1" outlineLevel="2" x14ac:dyDescent="0.2">
      <c r="A427" s="21"/>
      <c r="B427" s="9" t="s">
        <v>49</v>
      </c>
      <c r="C427" s="9">
        <v>1312</v>
      </c>
      <c r="D427" s="9" t="s">
        <v>384</v>
      </c>
      <c r="E427" s="8">
        <v>33692</v>
      </c>
      <c r="F427" s="9" t="s">
        <v>385</v>
      </c>
      <c r="G427" s="9" t="s">
        <v>116</v>
      </c>
      <c r="H427" s="9" t="s">
        <v>46</v>
      </c>
      <c r="I427" s="9" t="s">
        <v>858</v>
      </c>
      <c r="J427" s="9">
        <v>15</v>
      </c>
      <c r="K427" s="10">
        <v>475000</v>
      </c>
      <c r="L427" s="10">
        <v>475000</v>
      </c>
      <c r="M427" s="10">
        <v>0</v>
      </c>
      <c r="N427" s="10">
        <v>0</v>
      </c>
      <c r="O427" s="10">
        <v>0</v>
      </c>
      <c r="P427" s="10">
        <v>0</v>
      </c>
      <c r="Q427" s="10">
        <v>0</v>
      </c>
      <c r="R427" s="10">
        <v>0</v>
      </c>
      <c r="S427" s="10">
        <v>475000</v>
      </c>
      <c r="T427" s="10">
        <v>475000</v>
      </c>
      <c r="U427" s="10">
        <v>475000</v>
      </c>
      <c r="V427" s="9">
        <v>100</v>
      </c>
      <c r="W427" s="9">
        <v>100</v>
      </c>
      <c r="X427" s="9">
        <v>0</v>
      </c>
      <c r="Y427" s="9">
        <v>0</v>
      </c>
      <c r="Z427" s="10">
        <v>475000</v>
      </c>
      <c r="AA427" s="9">
        <v>0</v>
      </c>
      <c r="AB427" s="9" t="s">
        <v>570</v>
      </c>
    </row>
    <row r="428" spans="1:28" hidden="1" outlineLevel="2" x14ac:dyDescent="0.2">
      <c r="A428" s="21"/>
      <c r="B428" s="9" t="s">
        <v>49</v>
      </c>
      <c r="C428" s="9">
        <v>1312</v>
      </c>
      <c r="D428" s="9" t="s">
        <v>386</v>
      </c>
      <c r="E428" s="8">
        <v>34511</v>
      </c>
      <c r="F428" s="9" t="s">
        <v>387</v>
      </c>
      <c r="G428" s="9" t="s">
        <v>116</v>
      </c>
      <c r="H428" s="9" t="s">
        <v>46</v>
      </c>
      <c r="I428" s="9" t="s">
        <v>858</v>
      </c>
      <c r="J428" s="9">
        <v>13.5</v>
      </c>
      <c r="K428" s="10">
        <v>356700</v>
      </c>
      <c r="L428" s="10">
        <v>356700</v>
      </c>
      <c r="M428" s="10">
        <v>0</v>
      </c>
      <c r="N428" s="10">
        <v>0</v>
      </c>
      <c r="O428" s="10">
        <v>0</v>
      </c>
      <c r="P428" s="10">
        <v>0</v>
      </c>
      <c r="Q428" s="10">
        <v>0</v>
      </c>
      <c r="R428" s="10">
        <v>0</v>
      </c>
      <c r="S428" s="10">
        <v>356700</v>
      </c>
      <c r="T428" s="10">
        <v>356700</v>
      </c>
      <c r="U428" s="10">
        <v>356700</v>
      </c>
      <c r="V428" s="9">
        <v>100</v>
      </c>
      <c r="W428" s="9">
        <v>100</v>
      </c>
      <c r="X428" s="9">
        <v>0</v>
      </c>
      <c r="Y428" s="9">
        <v>0</v>
      </c>
      <c r="Z428" s="10">
        <v>356700</v>
      </c>
      <c r="AA428" s="9">
        <v>0</v>
      </c>
      <c r="AB428" s="9" t="s">
        <v>570</v>
      </c>
    </row>
    <row r="429" spans="1:28" outlineLevel="1" collapsed="1" x14ac:dyDescent="0.2">
      <c r="A429" s="21"/>
      <c r="E429" s="8"/>
      <c r="I429" s="98" t="s">
        <v>949</v>
      </c>
      <c r="K429" s="10">
        <f t="shared" ref="K429:P429" si="131">SUBTOTAL(9,K425:K428)</f>
        <v>2869818.4</v>
      </c>
      <c r="L429" s="10">
        <f t="shared" si="131"/>
        <v>2401418.23</v>
      </c>
      <c r="M429" s="10">
        <f t="shared" si="131"/>
        <v>0</v>
      </c>
      <c r="N429" s="10">
        <f t="shared" si="131"/>
        <v>0</v>
      </c>
      <c r="O429" s="10">
        <f t="shared" si="131"/>
        <v>0</v>
      </c>
      <c r="P429" s="10">
        <f t="shared" si="131"/>
        <v>0</v>
      </c>
      <c r="S429" s="10">
        <f>SUBTOTAL(9,S425:S428)</f>
        <v>2869818.4</v>
      </c>
      <c r="U429" s="10">
        <f>SUBTOTAL(9,U425:U428)</f>
        <v>2401418.23</v>
      </c>
    </row>
    <row r="430" spans="1:28" hidden="1" outlineLevel="2" x14ac:dyDescent="0.2">
      <c r="A430" s="21"/>
      <c r="B430" s="9" t="s">
        <v>49</v>
      </c>
      <c r="C430" s="9">
        <v>1311</v>
      </c>
      <c r="D430" s="9" t="s">
        <v>388</v>
      </c>
      <c r="E430" s="8">
        <v>40159</v>
      </c>
      <c r="F430" s="9" t="s">
        <v>389</v>
      </c>
      <c r="G430" s="9" t="s">
        <v>116</v>
      </c>
      <c r="H430" s="9" t="s">
        <v>46</v>
      </c>
      <c r="I430" s="9" t="s">
        <v>390</v>
      </c>
      <c r="J430" s="9">
        <v>17</v>
      </c>
      <c r="K430" s="10">
        <v>3035599</v>
      </c>
      <c r="L430" s="10">
        <v>3035599</v>
      </c>
      <c r="M430" s="10">
        <v>0</v>
      </c>
      <c r="N430" s="10">
        <v>0</v>
      </c>
      <c r="O430" s="10">
        <v>0</v>
      </c>
      <c r="P430" s="10">
        <v>0</v>
      </c>
      <c r="Q430" s="10">
        <v>0</v>
      </c>
      <c r="R430" s="10">
        <v>0</v>
      </c>
      <c r="S430" s="10">
        <v>3035599</v>
      </c>
      <c r="T430" s="10">
        <v>3035599</v>
      </c>
      <c r="U430" s="10">
        <v>3035599</v>
      </c>
      <c r="V430" s="9">
        <v>100</v>
      </c>
      <c r="W430" s="9">
        <v>100</v>
      </c>
      <c r="X430" s="9">
        <v>0</v>
      </c>
      <c r="Y430" s="9">
        <v>0</v>
      </c>
      <c r="Z430" s="10">
        <v>3035599</v>
      </c>
      <c r="AA430" s="9">
        <v>0</v>
      </c>
      <c r="AB430" s="9" t="s">
        <v>570</v>
      </c>
    </row>
    <row r="431" spans="1:28" outlineLevel="1" collapsed="1" x14ac:dyDescent="0.2">
      <c r="A431" s="21"/>
      <c r="E431" s="8"/>
      <c r="I431" s="98" t="s">
        <v>950</v>
      </c>
      <c r="K431" s="10">
        <f t="shared" ref="K431:P431" si="132">SUBTOTAL(9,K430:K430)</f>
        <v>3035599</v>
      </c>
      <c r="L431" s="10">
        <f t="shared" si="132"/>
        <v>3035599</v>
      </c>
      <c r="M431" s="10">
        <f t="shared" si="132"/>
        <v>0</v>
      </c>
      <c r="N431" s="10">
        <f t="shared" si="132"/>
        <v>0</v>
      </c>
      <c r="O431" s="10">
        <f t="shared" si="132"/>
        <v>0</v>
      </c>
      <c r="P431" s="10">
        <f t="shared" si="132"/>
        <v>0</v>
      </c>
      <c r="S431" s="10">
        <f>SUBTOTAL(9,S430:S430)</f>
        <v>3035599</v>
      </c>
      <c r="U431" s="10">
        <f>SUBTOTAL(9,U430:U430)</f>
        <v>3035599</v>
      </c>
    </row>
    <row r="432" spans="1:28" hidden="1" outlineLevel="2" x14ac:dyDescent="0.2">
      <c r="A432" s="21"/>
      <c r="B432" s="9" t="s">
        <v>43</v>
      </c>
      <c r="C432" s="9">
        <v>1311</v>
      </c>
      <c r="D432" s="9" t="s">
        <v>391</v>
      </c>
      <c r="E432" s="8">
        <v>42094</v>
      </c>
      <c r="F432" s="9" t="s">
        <v>392</v>
      </c>
      <c r="G432" s="9" t="s">
        <v>116</v>
      </c>
      <c r="H432" s="9" t="s">
        <v>46</v>
      </c>
      <c r="I432" s="9" t="s">
        <v>393</v>
      </c>
      <c r="J432" s="9">
        <v>12</v>
      </c>
      <c r="K432" s="10">
        <v>7392415</v>
      </c>
      <c r="L432" s="10">
        <v>7392415</v>
      </c>
      <c r="M432" s="10">
        <v>0</v>
      </c>
      <c r="N432" s="10">
        <v>0</v>
      </c>
      <c r="O432" s="10">
        <v>238465</v>
      </c>
      <c r="P432" s="10">
        <v>238465</v>
      </c>
      <c r="Q432" s="10">
        <v>0</v>
      </c>
      <c r="R432" s="10">
        <v>0</v>
      </c>
      <c r="S432" s="10">
        <v>7153950</v>
      </c>
      <c r="T432" s="10">
        <v>7153950</v>
      </c>
      <c r="U432" s="10">
        <v>7153950</v>
      </c>
      <c r="V432" s="9">
        <v>100</v>
      </c>
      <c r="W432" s="9">
        <v>100</v>
      </c>
      <c r="X432" s="9">
        <v>0</v>
      </c>
      <c r="Y432" s="9">
        <v>0</v>
      </c>
      <c r="Z432" s="10">
        <v>7153950</v>
      </c>
      <c r="AA432" s="9">
        <v>8.2200000000000006</v>
      </c>
      <c r="AB432" s="9" t="s">
        <v>570</v>
      </c>
    </row>
    <row r="433" spans="1:28" outlineLevel="1" collapsed="1" x14ac:dyDescent="0.2">
      <c r="A433" s="21"/>
      <c r="E433" s="8"/>
      <c r="I433" s="98" t="s">
        <v>913</v>
      </c>
      <c r="K433" s="10">
        <f t="shared" ref="K433:P433" si="133">SUBTOTAL(9,K432:K432)</f>
        <v>7392415</v>
      </c>
      <c r="L433" s="10">
        <f t="shared" si="133"/>
        <v>7392415</v>
      </c>
      <c r="M433" s="10">
        <f t="shared" si="133"/>
        <v>0</v>
      </c>
      <c r="N433" s="10">
        <f t="shared" si="133"/>
        <v>0</v>
      </c>
      <c r="O433" s="10">
        <f t="shared" si="133"/>
        <v>238465</v>
      </c>
      <c r="P433" s="10">
        <f t="shared" si="133"/>
        <v>238465</v>
      </c>
      <c r="S433" s="10">
        <f>SUBTOTAL(9,S432:S432)</f>
        <v>7153950</v>
      </c>
      <c r="U433" s="10">
        <f>SUBTOTAL(9,U432:U432)</f>
        <v>7153950</v>
      </c>
    </row>
    <row r="434" spans="1:28" hidden="1" outlineLevel="2" x14ac:dyDescent="0.2">
      <c r="A434" s="21"/>
      <c r="B434" s="9" t="s">
        <v>43</v>
      </c>
      <c r="C434" s="9">
        <v>1311</v>
      </c>
      <c r="D434" s="9" t="s">
        <v>394</v>
      </c>
      <c r="E434" s="8">
        <v>35663</v>
      </c>
      <c r="G434" s="9" t="s">
        <v>176</v>
      </c>
      <c r="H434" s="9" t="s">
        <v>46</v>
      </c>
      <c r="I434" s="9" t="s">
        <v>395</v>
      </c>
      <c r="J434" s="9">
        <v>12.5</v>
      </c>
      <c r="K434" s="10">
        <v>4965780</v>
      </c>
      <c r="L434" s="10">
        <v>4965780</v>
      </c>
      <c r="M434" s="10">
        <v>0</v>
      </c>
      <c r="N434" s="10">
        <v>0</v>
      </c>
      <c r="O434" s="10">
        <v>0</v>
      </c>
      <c r="P434" s="10">
        <v>0</v>
      </c>
      <c r="Q434" s="10">
        <v>0</v>
      </c>
      <c r="R434" s="10">
        <v>0</v>
      </c>
      <c r="S434" s="10">
        <v>4965780</v>
      </c>
      <c r="T434" s="10">
        <v>4965780</v>
      </c>
      <c r="U434" s="10">
        <v>4965780</v>
      </c>
      <c r="V434" s="9">
        <v>100</v>
      </c>
      <c r="W434" s="9">
        <v>100</v>
      </c>
      <c r="X434" s="9">
        <v>0</v>
      </c>
      <c r="Y434" s="9">
        <v>0</v>
      </c>
      <c r="Z434" s="10">
        <v>4965780</v>
      </c>
      <c r="AA434" s="9">
        <v>0</v>
      </c>
      <c r="AB434" s="9" t="s">
        <v>570</v>
      </c>
    </row>
    <row r="435" spans="1:28" outlineLevel="1" collapsed="1" x14ac:dyDescent="0.2">
      <c r="A435" s="21"/>
      <c r="E435" s="8"/>
      <c r="I435" s="98" t="s">
        <v>909</v>
      </c>
      <c r="K435" s="10">
        <f t="shared" ref="K435:P435" si="134">SUBTOTAL(9,K434:K434)</f>
        <v>4965780</v>
      </c>
      <c r="L435" s="10">
        <f t="shared" si="134"/>
        <v>4965780</v>
      </c>
      <c r="M435" s="10">
        <f t="shared" si="134"/>
        <v>0</v>
      </c>
      <c r="N435" s="10">
        <f t="shared" si="134"/>
        <v>0</v>
      </c>
      <c r="O435" s="10">
        <f t="shared" si="134"/>
        <v>0</v>
      </c>
      <c r="P435" s="10">
        <f t="shared" si="134"/>
        <v>0</v>
      </c>
      <c r="S435" s="10">
        <f>SUBTOTAL(9,S434:S434)</f>
        <v>4965780</v>
      </c>
      <c r="U435" s="10">
        <f>SUBTOTAL(9,U434:U434)</f>
        <v>4965780</v>
      </c>
    </row>
    <row r="436" spans="1:28" hidden="1" outlineLevel="2" x14ac:dyDescent="0.2">
      <c r="A436" s="21"/>
      <c r="B436" s="9" t="s">
        <v>43</v>
      </c>
      <c r="C436" s="9">
        <v>1311</v>
      </c>
      <c r="D436" s="9" t="s">
        <v>396</v>
      </c>
      <c r="E436" s="8">
        <v>38713</v>
      </c>
      <c r="G436" s="9" t="s">
        <v>176</v>
      </c>
      <c r="H436" s="9" t="s">
        <v>46</v>
      </c>
      <c r="I436" s="9" t="s">
        <v>397</v>
      </c>
      <c r="J436" s="9">
        <v>12.5</v>
      </c>
      <c r="K436" s="10">
        <v>598200</v>
      </c>
      <c r="L436" s="10">
        <v>598200</v>
      </c>
      <c r="M436" s="10">
        <v>0</v>
      </c>
      <c r="N436" s="10">
        <v>0</v>
      </c>
      <c r="O436" s="10">
        <v>0</v>
      </c>
      <c r="P436" s="10">
        <v>0</v>
      </c>
      <c r="Q436" s="10">
        <v>0</v>
      </c>
      <c r="R436" s="10">
        <v>0</v>
      </c>
      <c r="S436" s="10">
        <v>598200</v>
      </c>
      <c r="T436" s="10">
        <v>598200</v>
      </c>
      <c r="U436" s="10">
        <v>598200</v>
      </c>
      <c r="V436" s="9">
        <v>100</v>
      </c>
      <c r="W436" s="9">
        <v>100</v>
      </c>
      <c r="X436" s="9">
        <v>0</v>
      </c>
      <c r="Y436" s="9">
        <v>0</v>
      </c>
      <c r="Z436" s="10">
        <v>598200</v>
      </c>
      <c r="AA436" s="9">
        <v>0</v>
      </c>
      <c r="AB436" s="9" t="s">
        <v>570</v>
      </c>
    </row>
    <row r="437" spans="1:28" outlineLevel="1" collapsed="1" x14ac:dyDescent="0.2">
      <c r="A437" s="21"/>
      <c r="E437" s="8"/>
      <c r="I437" s="98" t="s">
        <v>908</v>
      </c>
      <c r="K437" s="10">
        <f t="shared" ref="K437:P437" si="135">SUBTOTAL(9,K436:K436)</f>
        <v>598200</v>
      </c>
      <c r="L437" s="10">
        <f t="shared" si="135"/>
        <v>598200</v>
      </c>
      <c r="M437" s="10">
        <f t="shared" si="135"/>
        <v>0</v>
      </c>
      <c r="N437" s="10">
        <f t="shared" si="135"/>
        <v>0</v>
      </c>
      <c r="O437" s="10">
        <f t="shared" si="135"/>
        <v>0</v>
      </c>
      <c r="P437" s="10">
        <f t="shared" si="135"/>
        <v>0</v>
      </c>
      <c r="S437" s="10">
        <f>SUBTOTAL(9,S436:S436)</f>
        <v>598200</v>
      </c>
      <c r="U437" s="10">
        <f>SUBTOTAL(9,U436:U436)</f>
        <v>598200</v>
      </c>
    </row>
    <row r="438" spans="1:28" hidden="1" outlineLevel="2" x14ac:dyDescent="0.2">
      <c r="A438" s="21"/>
      <c r="B438" s="9" t="s">
        <v>43</v>
      </c>
      <c r="C438" s="9">
        <v>1312</v>
      </c>
      <c r="D438" s="9" t="s">
        <v>477</v>
      </c>
      <c r="E438" s="8">
        <v>35521</v>
      </c>
      <c r="G438" s="9" t="s">
        <v>116</v>
      </c>
      <c r="H438" s="9" t="s">
        <v>46</v>
      </c>
      <c r="I438" s="9" t="s">
        <v>478</v>
      </c>
      <c r="J438" s="9">
        <v>4.5</v>
      </c>
      <c r="K438" s="10">
        <v>100000</v>
      </c>
      <c r="L438" s="10">
        <v>1</v>
      </c>
      <c r="M438" s="10">
        <v>0</v>
      </c>
      <c r="N438" s="10">
        <v>0</v>
      </c>
      <c r="O438" s="10">
        <v>0</v>
      </c>
      <c r="P438" s="10">
        <v>0</v>
      </c>
      <c r="Q438" s="10">
        <v>0</v>
      </c>
      <c r="R438" s="10">
        <v>0</v>
      </c>
      <c r="S438" s="10">
        <v>100000</v>
      </c>
      <c r="T438" s="10">
        <v>1</v>
      </c>
      <c r="U438" s="10">
        <v>1</v>
      </c>
      <c r="V438" s="9">
        <v>0</v>
      </c>
      <c r="W438" s="9">
        <v>0</v>
      </c>
      <c r="X438" s="9">
        <v>0</v>
      </c>
      <c r="Y438" s="9">
        <v>0</v>
      </c>
      <c r="Z438" s="10">
        <v>1</v>
      </c>
      <c r="AA438" s="9">
        <v>0</v>
      </c>
      <c r="AB438" s="9" t="s">
        <v>570</v>
      </c>
    </row>
    <row r="439" spans="1:28" outlineLevel="1" collapsed="1" x14ac:dyDescent="0.2">
      <c r="A439" s="21"/>
      <c r="E439" s="8"/>
      <c r="I439" s="98" t="s">
        <v>951</v>
      </c>
      <c r="K439" s="10">
        <f t="shared" ref="K439:P439" si="136">SUBTOTAL(9,K438:K438)</f>
        <v>100000</v>
      </c>
      <c r="L439" s="10">
        <f t="shared" si="136"/>
        <v>1</v>
      </c>
      <c r="M439" s="10">
        <f t="shared" si="136"/>
        <v>0</v>
      </c>
      <c r="N439" s="10">
        <f t="shared" si="136"/>
        <v>0</v>
      </c>
      <c r="O439" s="10">
        <f t="shared" si="136"/>
        <v>0</v>
      </c>
      <c r="P439" s="10">
        <f t="shared" si="136"/>
        <v>0</v>
      </c>
      <c r="S439" s="10">
        <f>SUBTOTAL(9,S438:S438)</f>
        <v>100000</v>
      </c>
      <c r="U439" s="10">
        <f>SUBTOTAL(9,U438:U438)</f>
        <v>1</v>
      </c>
    </row>
    <row r="440" spans="1:28" hidden="1" outlineLevel="2" x14ac:dyDescent="0.2">
      <c r="A440" s="21"/>
      <c r="B440" s="9" t="s">
        <v>43</v>
      </c>
      <c r="C440" s="9">
        <v>1312</v>
      </c>
      <c r="D440" s="9" t="s">
        <v>479</v>
      </c>
      <c r="E440" s="8">
        <v>33420</v>
      </c>
      <c r="G440" s="9" t="s">
        <v>116</v>
      </c>
      <c r="H440" s="9" t="s">
        <v>46</v>
      </c>
      <c r="I440" s="9" t="s">
        <v>371</v>
      </c>
      <c r="J440" s="9">
        <v>12</v>
      </c>
      <c r="K440" s="10">
        <v>140000</v>
      </c>
      <c r="L440" s="10">
        <v>140000</v>
      </c>
      <c r="M440" s="10">
        <v>0</v>
      </c>
      <c r="N440" s="10">
        <v>0</v>
      </c>
      <c r="O440" s="10">
        <v>0</v>
      </c>
      <c r="P440" s="10">
        <v>0</v>
      </c>
      <c r="Q440" s="10">
        <v>0</v>
      </c>
      <c r="R440" s="10">
        <v>0</v>
      </c>
      <c r="S440" s="10">
        <v>140000</v>
      </c>
      <c r="T440" s="10">
        <v>140000</v>
      </c>
      <c r="U440" s="10">
        <v>140000</v>
      </c>
      <c r="V440" s="9">
        <v>100</v>
      </c>
      <c r="W440" s="9">
        <v>100</v>
      </c>
      <c r="X440" s="9">
        <v>0</v>
      </c>
      <c r="Y440" s="9">
        <v>0</v>
      </c>
      <c r="Z440" s="10">
        <v>140000</v>
      </c>
      <c r="AA440" s="9">
        <v>0</v>
      </c>
      <c r="AB440" s="9" t="s">
        <v>570</v>
      </c>
    </row>
    <row r="441" spans="1:28" hidden="1" outlineLevel="2" x14ac:dyDescent="0.2">
      <c r="A441" s="21"/>
      <c r="B441" s="9" t="s">
        <v>43</v>
      </c>
      <c r="C441" s="9">
        <v>1312</v>
      </c>
      <c r="D441" s="9" t="s">
        <v>480</v>
      </c>
      <c r="E441" s="8">
        <v>34877</v>
      </c>
      <c r="G441" s="9" t="s">
        <v>116</v>
      </c>
      <c r="H441" s="9" t="s">
        <v>46</v>
      </c>
      <c r="I441" s="9" t="s">
        <v>371</v>
      </c>
      <c r="J441" s="9">
        <v>14</v>
      </c>
      <c r="K441" s="10">
        <v>1500000</v>
      </c>
      <c r="L441" s="10">
        <v>1462500</v>
      </c>
      <c r="M441" s="10">
        <v>0</v>
      </c>
      <c r="N441" s="10">
        <v>0</v>
      </c>
      <c r="O441" s="10">
        <v>0</v>
      </c>
      <c r="P441" s="10">
        <v>0</v>
      </c>
      <c r="Q441" s="10">
        <v>0</v>
      </c>
      <c r="R441" s="10">
        <v>0</v>
      </c>
      <c r="S441" s="10">
        <v>1500000</v>
      </c>
      <c r="T441" s="10">
        <v>1462500</v>
      </c>
      <c r="U441" s="10">
        <v>1462500</v>
      </c>
      <c r="V441" s="9">
        <v>97.5</v>
      </c>
      <c r="W441" s="9">
        <v>97.5</v>
      </c>
      <c r="X441" s="9">
        <v>0</v>
      </c>
      <c r="Y441" s="9">
        <v>0</v>
      </c>
      <c r="Z441" s="10">
        <v>1462500</v>
      </c>
      <c r="AA441" s="9">
        <v>0</v>
      </c>
      <c r="AB441" s="9" t="s">
        <v>570</v>
      </c>
    </row>
    <row r="442" spans="1:28" hidden="1" outlineLevel="2" x14ac:dyDescent="0.2">
      <c r="A442" s="21"/>
      <c r="B442" s="9" t="s">
        <v>49</v>
      </c>
      <c r="C442" s="9">
        <v>1312</v>
      </c>
      <c r="D442" s="9" t="s">
        <v>481</v>
      </c>
      <c r="E442" s="8">
        <v>33547</v>
      </c>
      <c r="F442" s="9" t="s">
        <v>482</v>
      </c>
      <c r="G442" s="9" t="s">
        <v>116</v>
      </c>
      <c r="H442" s="9" t="s">
        <v>46</v>
      </c>
      <c r="I442" s="9" t="s">
        <v>371</v>
      </c>
      <c r="J442" s="9">
        <v>15</v>
      </c>
      <c r="K442" s="10">
        <v>906000</v>
      </c>
      <c r="L442" s="10">
        <v>906000</v>
      </c>
      <c r="M442" s="10">
        <v>0</v>
      </c>
      <c r="N442" s="10">
        <v>0</v>
      </c>
      <c r="O442" s="10">
        <v>0</v>
      </c>
      <c r="P442" s="10">
        <v>0</v>
      </c>
      <c r="Q442" s="10">
        <v>0</v>
      </c>
      <c r="R442" s="10">
        <v>0</v>
      </c>
      <c r="S442" s="10">
        <v>906000</v>
      </c>
      <c r="T442" s="10">
        <v>906000</v>
      </c>
      <c r="U442" s="10">
        <v>906000</v>
      </c>
      <c r="V442" s="9">
        <v>100</v>
      </c>
      <c r="W442" s="9">
        <v>100</v>
      </c>
      <c r="X442" s="9">
        <v>0</v>
      </c>
      <c r="Y442" s="9">
        <v>0</v>
      </c>
      <c r="Z442" s="10">
        <v>906000</v>
      </c>
      <c r="AA442" s="9">
        <v>0</v>
      </c>
      <c r="AB442" s="9" t="s">
        <v>570</v>
      </c>
    </row>
    <row r="443" spans="1:28" outlineLevel="1" collapsed="1" x14ac:dyDescent="0.2">
      <c r="A443" s="21"/>
      <c r="E443" s="8"/>
      <c r="I443" s="98" t="s">
        <v>938</v>
      </c>
      <c r="K443" s="10">
        <f t="shared" ref="K443:P443" si="137">SUBTOTAL(9,K440:K442)</f>
        <v>2546000</v>
      </c>
      <c r="L443" s="10">
        <f t="shared" si="137"/>
        <v>2508500</v>
      </c>
      <c r="M443" s="10">
        <f t="shared" si="137"/>
        <v>0</v>
      </c>
      <c r="N443" s="10">
        <f t="shared" si="137"/>
        <v>0</v>
      </c>
      <c r="O443" s="10">
        <f t="shared" si="137"/>
        <v>0</v>
      </c>
      <c r="P443" s="10">
        <f t="shared" si="137"/>
        <v>0</v>
      </c>
      <c r="S443" s="10">
        <f>SUBTOTAL(9,S440:S442)</f>
        <v>2546000</v>
      </c>
      <c r="U443" s="10">
        <f>SUBTOTAL(9,U440:U442)</f>
        <v>2508500</v>
      </c>
    </row>
    <row r="444" spans="1:28" hidden="1" outlineLevel="2" x14ac:dyDescent="0.2">
      <c r="A444" s="21"/>
      <c r="B444" s="9" t="s">
        <v>49</v>
      </c>
      <c r="C444" s="9">
        <v>1312</v>
      </c>
      <c r="D444" s="9" t="s">
        <v>486</v>
      </c>
      <c r="E444" s="8">
        <v>34653</v>
      </c>
      <c r="F444" s="9" t="s">
        <v>487</v>
      </c>
      <c r="G444" s="9" t="s">
        <v>116</v>
      </c>
      <c r="H444" s="9" t="s">
        <v>46</v>
      </c>
      <c r="I444" s="9" t="s">
        <v>488</v>
      </c>
      <c r="J444" s="9">
        <v>0</v>
      </c>
      <c r="K444" s="10">
        <v>900000</v>
      </c>
      <c r="L444" s="10">
        <v>879345</v>
      </c>
      <c r="M444" s="10">
        <v>0</v>
      </c>
      <c r="N444" s="10">
        <v>0</v>
      </c>
      <c r="O444" s="10">
        <v>0</v>
      </c>
      <c r="P444" s="10">
        <v>0</v>
      </c>
      <c r="Q444" s="10">
        <v>0</v>
      </c>
      <c r="R444" s="10">
        <v>0</v>
      </c>
      <c r="S444" s="10">
        <v>900000</v>
      </c>
      <c r="T444" s="10">
        <v>879345</v>
      </c>
      <c r="U444" s="10">
        <v>879345</v>
      </c>
      <c r="V444" s="9">
        <v>97.71</v>
      </c>
      <c r="W444" s="9">
        <v>97.71</v>
      </c>
      <c r="X444" s="9">
        <v>0</v>
      </c>
      <c r="Y444" s="9">
        <v>0</v>
      </c>
      <c r="Z444" s="10">
        <v>879345</v>
      </c>
      <c r="AA444" s="9">
        <v>0</v>
      </c>
      <c r="AB444" s="9" t="s">
        <v>570</v>
      </c>
    </row>
    <row r="445" spans="1:28" outlineLevel="1" collapsed="1" x14ac:dyDescent="0.2">
      <c r="A445" s="21"/>
      <c r="E445" s="8"/>
      <c r="I445" s="98" t="s">
        <v>952</v>
      </c>
      <c r="K445" s="10">
        <f t="shared" ref="K445:P445" si="138">SUBTOTAL(9,K444:K444)</f>
        <v>900000</v>
      </c>
      <c r="L445" s="10">
        <f t="shared" si="138"/>
        <v>879345</v>
      </c>
      <c r="M445" s="10">
        <f t="shared" si="138"/>
        <v>0</v>
      </c>
      <c r="N445" s="10">
        <f t="shared" si="138"/>
        <v>0</v>
      </c>
      <c r="O445" s="10">
        <f t="shared" si="138"/>
        <v>0</v>
      </c>
      <c r="P445" s="10">
        <f t="shared" si="138"/>
        <v>0</v>
      </c>
      <c r="S445" s="10">
        <f>SUBTOTAL(9,S444:S444)</f>
        <v>900000</v>
      </c>
      <c r="U445" s="10">
        <f>SUBTOTAL(9,U444:U444)</f>
        <v>879345</v>
      </c>
    </row>
    <row r="446" spans="1:28" hidden="1" outlineLevel="2" x14ac:dyDescent="0.2">
      <c r="A446" s="21"/>
      <c r="B446" s="9" t="s">
        <v>49</v>
      </c>
      <c r="C446" s="9">
        <v>1312</v>
      </c>
      <c r="D446" s="9" t="s">
        <v>489</v>
      </c>
      <c r="E446" s="8">
        <v>38024</v>
      </c>
      <c r="F446" s="9" t="s">
        <v>490</v>
      </c>
      <c r="G446" s="9" t="s">
        <v>116</v>
      </c>
      <c r="H446" s="9" t="s">
        <v>46</v>
      </c>
      <c r="I446" s="9" t="s">
        <v>491</v>
      </c>
      <c r="J446" s="9">
        <v>14</v>
      </c>
      <c r="K446" s="10">
        <v>1020000</v>
      </c>
      <c r="L446" s="10">
        <v>994500</v>
      </c>
      <c r="M446" s="10">
        <v>0</v>
      </c>
      <c r="N446" s="10">
        <v>0</v>
      </c>
      <c r="O446" s="10">
        <v>0</v>
      </c>
      <c r="P446" s="10">
        <v>0</v>
      </c>
      <c r="Q446" s="10">
        <v>0</v>
      </c>
      <c r="R446" s="10">
        <v>0</v>
      </c>
      <c r="S446" s="10">
        <v>1020000</v>
      </c>
      <c r="T446" s="10">
        <v>994500</v>
      </c>
      <c r="U446" s="10">
        <v>994500</v>
      </c>
      <c r="V446" s="9">
        <v>97.5</v>
      </c>
      <c r="W446" s="9">
        <v>97.5</v>
      </c>
      <c r="X446" s="9">
        <v>0</v>
      </c>
      <c r="Y446" s="9">
        <v>0</v>
      </c>
      <c r="Z446" s="10">
        <v>994500</v>
      </c>
      <c r="AA446" s="9">
        <v>0</v>
      </c>
      <c r="AB446" s="9" t="s">
        <v>570</v>
      </c>
    </row>
    <row r="447" spans="1:28" hidden="1" outlineLevel="2" x14ac:dyDescent="0.2">
      <c r="A447" s="21"/>
      <c r="B447" s="9" t="s">
        <v>43</v>
      </c>
      <c r="C447" s="9">
        <v>1312</v>
      </c>
      <c r="D447" s="9" t="s">
        <v>492</v>
      </c>
      <c r="E447" s="8">
        <v>35773</v>
      </c>
      <c r="G447" s="9" t="s">
        <v>116</v>
      </c>
      <c r="H447" s="9" t="s">
        <v>46</v>
      </c>
      <c r="I447" s="9" t="s">
        <v>491</v>
      </c>
      <c r="J447" s="9">
        <v>14</v>
      </c>
      <c r="K447" s="10">
        <v>548777</v>
      </c>
      <c r="L447" s="10">
        <v>526845</v>
      </c>
      <c r="M447" s="10">
        <v>0</v>
      </c>
      <c r="N447" s="10">
        <v>0</v>
      </c>
      <c r="O447" s="10">
        <v>0</v>
      </c>
      <c r="P447" s="10">
        <v>0</v>
      </c>
      <c r="Q447" s="10">
        <v>0</v>
      </c>
      <c r="R447" s="10">
        <v>0</v>
      </c>
      <c r="S447" s="10">
        <v>548777</v>
      </c>
      <c r="T447" s="10">
        <v>526845</v>
      </c>
      <c r="U447" s="10">
        <v>526845</v>
      </c>
      <c r="V447" s="9">
        <v>96</v>
      </c>
      <c r="W447" s="9">
        <v>96</v>
      </c>
      <c r="X447" s="9">
        <v>0</v>
      </c>
      <c r="Y447" s="9">
        <v>0</v>
      </c>
      <c r="Z447" s="10">
        <v>526845</v>
      </c>
      <c r="AA447" s="9">
        <v>0</v>
      </c>
      <c r="AB447" s="9" t="s">
        <v>570</v>
      </c>
    </row>
    <row r="448" spans="1:28" hidden="1" outlineLevel="2" x14ac:dyDescent="0.2">
      <c r="A448" s="21"/>
      <c r="B448" s="9" t="s">
        <v>43</v>
      </c>
      <c r="C448" s="9">
        <v>1312</v>
      </c>
      <c r="D448" s="9" t="s">
        <v>493</v>
      </c>
      <c r="E448" s="8">
        <v>38138</v>
      </c>
      <c r="G448" s="9" t="s">
        <v>116</v>
      </c>
      <c r="H448" s="9" t="s">
        <v>46</v>
      </c>
      <c r="I448" s="9" t="s">
        <v>491</v>
      </c>
      <c r="J448" s="9">
        <v>20</v>
      </c>
      <c r="K448" s="10">
        <v>1500000</v>
      </c>
      <c r="L448" s="10">
        <v>1500000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1500000</v>
      </c>
      <c r="T448" s="10">
        <v>1500000</v>
      </c>
      <c r="U448" s="10">
        <v>1500000</v>
      </c>
      <c r="V448" s="9">
        <v>100</v>
      </c>
      <c r="W448" s="9">
        <v>100</v>
      </c>
      <c r="X448" s="9">
        <v>0</v>
      </c>
      <c r="Y448" s="9">
        <v>0</v>
      </c>
      <c r="Z448" s="10">
        <v>1500000</v>
      </c>
      <c r="AA448" s="9">
        <v>0</v>
      </c>
      <c r="AB448" s="9" t="s">
        <v>570</v>
      </c>
    </row>
    <row r="449" spans="1:28" outlineLevel="1" collapsed="1" x14ac:dyDescent="0.2">
      <c r="A449" s="21"/>
      <c r="E449" s="8"/>
      <c r="I449" s="98" t="s">
        <v>953</v>
      </c>
      <c r="K449" s="10">
        <f t="shared" ref="K449:P449" si="139">SUBTOTAL(9,K446:K448)</f>
        <v>3068777</v>
      </c>
      <c r="L449" s="10">
        <f t="shared" si="139"/>
        <v>3021345</v>
      </c>
      <c r="M449" s="10">
        <f t="shared" si="139"/>
        <v>0</v>
      </c>
      <c r="N449" s="10">
        <f t="shared" si="139"/>
        <v>0</v>
      </c>
      <c r="O449" s="10">
        <f t="shared" si="139"/>
        <v>0</v>
      </c>
      <c r="P449" s="10">
        <f t="shared" si="139"/>
        <v>0</v>
      </c>
      <c r="S449" s="10">
        <f>SUBTOTAL(9,S446:S448)</f>
        <v>3068777</v>
      </c>
      <c r="U449" s="10">
        <f>SUBTOTAL(9,U446:U448)</f>
        <v>3021345</v>
      </c>
    </row>
    <row r="450" spans="1:28" hidden="1" outlineLevel="2" x14ac:dyDescent="0.2">
      <c r="A450" s="21"/>
      <c r="B450" s="9" t="s">
        <v>43</v>
      </c>
      <c r="C450" s="9">
        <v>1312</v>
      </c>
      <c r="D450" s="9" t="s">
        <v>494</v>
      </c>
      <c r="E450" s="8">
        <v>35709</v>
      </c>
      <c r="F450" s="9" t="s">
        <v>495</v>
      </c>
      <c r="G450" s="9" t="s">
        <v>116</v>
      </c>
      <c r="H450" s="9" t="s">
        <v>46</v>
      </c>
      <c r="I450" s="9" t="s">
        <v>363</v>
      </c>
      <c r="J450" s="9">
        <v>14</v>
      </c>
      <c r="K450" s="10">
        <v>1500000</v>
      </c>
      <c r="L450" s="10">
        <v>1440000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1500000</v>
      </c>
      <c r="T450" s="10">
        <v>1440000</v>
      </c>
      <c r="U450" s="10">
        <v>1440000</v>
      </c>
      <c r="V450" s="9">
        <v>96</v>
      </c>
      <c r="W450" s="9">
        <v>96</v>
      </c>
      <c r="X450" s="9">
        <v>0</v>
      </c>
      <c r="Y450" s="9">
        <v>0</v>
      </c>
      <c r="Z450" s="10">
        <v>1440000</v>
      </c>
      <c r="AA450" s="9">
        <v>0</v>
      </c>
      <c r="AB450" s="9" t="s">
        <v>570</v>
      </c>
    </row>
    <row r="451" spans="1:28" outlineLevel="1" collapsed="1" x14ac:dyDescent="0.2">
      <c r="A451" s="21"/>
      <c r="E451" s="8"/>
      <c r="I451" s="98" t="s">
        <v>935</v>
      </c>
      <c r="K451" s="10">
        <f t="shared" ref="K451:P451" si="140">SUBTOTAL(9,K450:K450)</f>
        <v>1500000</v>
      </c>
      <c r="L451" s="10">
        <f t="shared" si="140"/>
        <v>1440000</v>
      </c>
      <c r="M451" s="10">
        <f t="shared" si="140"/>
        <v>0</v>
      </c>
      <c r="N451" s="10">
        <f t="shared" si="140"/>
        <v>0</v>
      </c>
      <c r="O451" s="10">
        <f t="shared" si="140"/>
        <v>0</v>
      </c>
      <c r="P451" s="10">
        <f t="shared" si="140"/>
        <v>0</v>
      </c>
      <c r="S451" s="10">
        <f>SUBTOTAL(9,S450:S450)</f>
        <v>1500000</v>
      </c>
      <c r="U451" s="10">
        <f>SUBTOTAL(9,U450:U450)</f>
        <v>1440000</v>
      </c>
    </row>
    <row r="452" spans="1:28" hidden="1" outlineLevel="2" x14ac:dyDescent="0.2">
      <c r="A452" s="21"/>
      <c r="B452" s="9" t="s">
        <v>43</v>
      </c>
      <c r="C452" s="9">
        <v>1312</v>
      </c>
      <c r="D452" s="9" t="s">
        <v>496</v>
      </c>
      <c r="E452" s="8">
        <v>34878</v>
      </c>
      <c r="G452" s="9" t="s">
        <v>116</v>
      </c>
      <c r="H452" s="9" t="s">
        <v>46</v>
      </c>
      <c r="I452" s="9" t="s">
        <v>360</v>
      </c>
      <c r="J452" s="9">
        <v>14</v>
      </c>
      <c r="K452" s="10">
        <v>1000000</v>
      </c>
      <c r="L452" s="10">
        <v>975000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1000000</v>
      </c>
      <c r="T452" s="10">
        <v>975000</v>
      </c>
      <c r="U452" s="10">
        <v>975000</v>
      </c>
      <c r="V452" s="9">
        <v>97.5</v>
      </c>
      <c r="W452" s="9">
        <v>97.5</v>
      </c>
      <c r="X452" s="9">
        <v>0</v>
      </c>
      <c r="Y452" s="9">
        <v>0</v>
      </c>
      <c r="Z452" s="10">
        <v>975000</v>
      </c>
      <c r="AA452" s="9">
        <v>0</v>
      </c>
      <c r="AB452" s="9" t="s">
        <v>570</v>
      </c>
    </row>
    <row r="453" spans="1:28" outlineLevel="1" collapsed="1" x14ac:dyDescent="0.2">
      <c r="A453" s="21"/>
      <c r="E453" s="8"/>
      <c r="I453" s="98" t="s">
        <v>934</v>
      </c>
      <c r="K453" s="10">
        <f t="shared" ref="K453:P453" si="141">SUBTOTAL(9,K452:K452)</f>
        <v>1000000</v>
      </c>
      <c r="L453" s="10">
        <f t="shared" si="141"/>
        <v>975000</v>
      </c>
      <c r="M453" s="10">
        <f t="shared" si="141"/>
        <v>0</v>
      </c>
      <c r="N453" s="10">
        <f t="shared" si="141"/>
        <v>0</v>
      </c>
      <c r="O453" s="10">
        <f t="shared" si="141"/>
        <v>0</v>
      </c>
      <c r="P453" s="10">
        <f t="shared" si="141"/>
        <v>0</v>
      </c>
      <c r="S453" s="10">
        <f>SUBTOTAL(9,S452:S452)</f>
        <v>1000000</v>
      </c>
      <c r="U453" s="10">
        <f>SUBTOTAL(9,U452:U452)</f>
        <v>975000</v>
      </c>
    </row>
    <row r="454" spans="1:28" hidden="1" outlineLevel="2" x14ac:dyDescent="0.2">
      <c r="A454" s="21"/>
      <c r="B454" s="9" t="s">
        <v>49</v>
      </c>
      <c r="C454" s="9">
        <v>1312</v>
      </c>
      <c r="D454" s="9" t="s">
        <v>497</v>
      </c>
      <c r="E454" s="8">
        <v>28946</v>
      </c>
      <c r="F454" s="9" t="s">
        <v>498</v>
      </c>
      <c r="G454" s="9" t="s">
        <v>116</v>
      </c>
      <c r="H454" s="9" t="s">
        <v>46</v>
      </c>
      <c r="I454" s="9" t="s">
        <v>499</v>
      </c>
      <c r="J454" s="9">
        <v>7.5</v>
      </c>
      <c r="K454" s="10">
        <v>90000</v>
      </c>
      <c r="L454" s="10">
        <v>1</v>
      </c>
      <c r="M454" s="10">
        <v>0</v>
      </c>
      <c r="N454" s="10">
        <v>0</v>
      </c>
      <c r="O454" s="10">
        <v>0</v>
      </c>
      <c r="P454" s="10">
        <v>0</v>
      </c>
      <c r="Q454" s="10">
        <v>0</v>
      </c>
      <c r="R454" s="10">
        <v>0</v>
      </c>
      <c r="S454" s="10">
        <v>90000</v>
      </c>
      <c r="T454" s="10">
        <v>1</v>
      </c>
      <c r="U454" s="10">
        <v>1</v>
      </c>
      <c r="V454" s="9">
        <v>0</v>
      </c>
      <c r="W454" s="9">
        <v>0</v>
      </c>
      <c r="X454" s="9">
        <v>0</v>
      </c>
      <c r="Y454" s="9">
        <v>0</v>
      </c>
      <c r="Z454" s="10">
        <v>1</v>
      </c>
      <c r="AA454" s="9">
        <v>0</v>
      </c>
      <c r="AB454" s="9" t="s">
        <v>570</v>
      </c>
    </row>
    <row r="455" spans="1:28" outlineLevel="1" collapsed="1" x14ac:dyDescent="0.2">
      <c r="A455" s="21"/>
      <c r="E455" s="8"/>
      <c r="I455" s="98" t="s">
        <v>954</v>
      </c>
      <c r="K455" s="10">
        <f t="shared" ref="K455:P455" si="142">SUBTOTAL(9,K454:K454)</f>
        <v>90000</v>
      </c>
      <c r="L455" s="10">
        <f t="shared" si="142"/>
        <v>1</v>
      </c>
      <c r="M455" s="10">
        <f t="shared" si="142"/>
        <v>0</v>
      </c>
      <c r="N455" s="10">
        <f t="shared" si="142"/>
        <v>0</v>
      </c>
      <c r="O455" s="10">
        <f t="shared" si="142"/>
        <v>0</v>
      </c>
      <c r="P455" s="10">
        <f t="shared" si="142"/>
        <v>0</v>
      </c>
      <c r="S455" s="10">
        <f>SUBTOTAL(9,S454:S454)</f>
        <v>90000</v>
      </c>
      <c r="U455" s="10">
        <f>SUBTOTAL(9,U454:U454)</f>
        <v>1</v>
      </c>
    </row>
    <row r="456" spans="1:28" hidden="1" outlineLevel="2" x14ac:dyDescent="0.2">
      <c r="A456" s="21"/>
      <c r="B456" s="9" t="s">
        <v>43</v>
      </c>
      <c r="C456" s="9">
        <v>1312</v>
      </c>
      <c r="D456" s="9" t="s">
        <v>500</v>
      </c>
      <c r="E456" s="8">
        <v>34828</v>
      </c>
      <c r="G456" s="9" t="s">
        <v>176</v>
      </c>
      <c r="H456" s="9" t="s">
        <v>46</v>
      </c>
      <c r="I456" s="9" t="s">
        <v>501</v>
      </c>
      <c r="J456" s="9">
        <v>15</v>
      </c>
      <c r="K456" s="10">
        <v>750000</v>
      </c>
      <c r="L456" s="10">
        <v>731250</v>
      </c>
      <c r="M456" s="10">
        <v>0</v>
      </c>
      <c r="N456" s="10">
        <v>0</v>
      </c>
      <c r="O456" s="10">
        <v>0</v>
      </c>
      <c r="P456" s="10">
        <v>0</v>
      </c>
      <c r="Q456" s="10">
        <v>0</v>
      </c>
      <c r="R456" s="10">
        <v>0</v>
      </c>
      <c r="S456" s="10">
        <v>750000</v>
      </c>
      <c r="T456" s="10">
        <v>731250</v>
      </c>
      <c r="U456" s="10">
        <v>731250</v>
      </c>
      <c r="V456" s="9">
        <v>97.5</v>
      </c>
      <c r="W456" s="9">
        <v>97.5</v>
      </c>
      <c r="X456" s="9">
        <v>0</v>
      </c>
      <c r="Y456" s="9">
        <v>0</v>
      </c>
      <c r="Z456" s="10">
        <v>731250</v>
      </c>
      <c r="AA456" s="9">
        <v>0</v>
      </c>
      <c r="AB456" s="9" t="s">
        <v>570</v>
      </c>
    </row>
    <row r="457" spans="1:28" outlineLevel="1" collapsed="1" x14ac:dyDescent="0.2">
      <c r="A457" s="21"/>
      <c r="E457" s="8"/>
      <c r="I457" s="98" t="s">
        <v>955</v>
      </c>
      <c r="K457" s="10">
        <f t="shared" ref="K457:P457" si="143">SUBTOTAL(9,K456:K456)</f>
        <v>750000</v>
      </c>
      <c r="L457" s="10">
        <f t="shared" si="143"/>
        <v>731250</v>
      </c>
      <c r="M457" s="10">
        <f t="shared" si="143"/>
        <v>0</v>
      </c>
      <c r="N457" s="10">
        <f t="shared" si="143"/>
        <v>0</v>
      </c>
      <c r="O457" s="10">
        <f t="shared" si="143"/>
        <v>0</v>
      </c>
      <c r="P457" s="10">
        <f t="shared" si="143"/>
        <v>0</v>
      </c>
      <c r="S457" s="10">
        <f>SUBTOTAL(9,S456:S456)</f>
        <v>750000</v>
      </c>
      <c r="U457" s="10">
        <f>SUBTOTAL(9,U456:U456)</f>
        <v>731250</v>
      </c>
    </row>
    <row r="458" spans="1:28" hidden="1" outlineLevel="2" x14ac:dyDescent="0.2">
      <c r="A458" s="21"/>
      <c r="B458" s="9" t="s">
        <v>49</v>
      </c>
      <c r="C458" s="9">
        <v>1312</v>
      </c>
      <c r="D458" s="9" t="s">
        <v>502</v>
      </c>
      <c r="E458" s="8">
        <v>33885</v>
      </c>
      <c r="F458" s="9" t="s">
        <v>503</v>
      </c>
      <c r="G458" s="9" t="s">
        <v>116</v>
      </c>
      <c r="H458" s="9" t="s">
        <v>46</v>
      </c>
      <c r="I458" s="9" t="s">
        <v>504</v>
      </c>
      <c r="J458" s="9">
        <v>13.5</v>
      </c>
      <c r="K458" s="10">
        <v>240000</v>
      </c>
      <c r="L458" s="10">
        <v>240000</v>
      </c>
      <c r="M458" s="10">
        <v>0</v>
      </c>
      <c r="N458" s="10">
        <v>0</v>
      </c>
      <c r="O458" s="10">
        <v>0</v>
      </c>
      <c r="P458" s="10">
        <v>0</v>
      </c>
      <c r="Q458" s="10">
        <v>0</v>
      </c>
      <c r="R458" s="10">
        <v>0</v>
      </c>
      <c r="S458" s="10">
        <v>240000</v>
      </c>
      <c r="T458" s="10">
        <v>240000</v>
      </c>
      <c r="U458" s="10">
        <v>240000</v>
      </c>
      <c r="V458" s="9">
        <v>100</v>
      </c>
      <c r="W458" s="9">
        <v>100</v>
      </c>
      <c r="X458" s="9">
        <v>0</v>
      </c>
      <c r="Y458" s="9">
        <v>0</v>
      </c>
      <c r="Z458" s="10">
        <v>240000</v>
      </c>
      <c r="AA458" s="9">
        <v>0</v>
      </c>
      <c r="AB458" s="9" t="s">
        <v>570</v>
      </c>
    </row>
    <row r="459" spans="1:28" outlineLevel="1" collapsed="1" x14ac:dyDescent="0.2">
      <c r="A459" s="21"/>
      <c r="E459" s="8"/>
      <c r="I459" s="98" t="s">
        <v>956</v>
      </c>
      <c r="K459" s="10">
        <f t="shared" ref="K459:P459" si="144">SUBTOTAL(9,K458:K458)</f>
        <v>240000</v>
      </c>
      <c r="L459" s="10">
        <f t="shared" si="144"/>
        <v>240000</v>
      </c>
      <c r="M459" s="10">
        <f t="shared" si="144"/>
        <v>0</v>
      </c>
      <c r="N459" s="10">
        <f t="shared" si="144"/>
        <v>0</v>
      </c>
      <c r="O459" s="10">
        <f t="shared" si="144"/>
        <v>0</v>
      </c>
      <c r="P459" s="10">
        <f t="shared" si="144"/>
        <v>0</v>
      </c>
      <c r="S459" s="10">
        <f>SUBTOTAL(9,S458:S458)</f>
        <v>240000</v>
      </c>
      <c r="U459" s="10">
        <f>SUBTOTAL(9,U458:U458)</f>
        <v>240000</v>
      </c>
    </row>
    <row r="460" spans="1:28" hidden="1" outlineLevel="2" x14ac:dyDescent="0.2">
      <c r="A460" s="21"/>
      <c r="B460" s="9" t="s">
        <v>43</v>
      </c>
      <c r="C460" s="9">
        <v>1312</v>
      </c>
      <c r="D460" s="9" t="s">
        <v>508</v>
      </c>
      <c r="E460" s="8">
        <v>39142</v>
      </c>
      <c r="G460" s="9" t="s">
        <v>176</v>
      </c>
      <c r="H460" s="9" t="s">
        <v>46</v>
      </c>
      <c r="I460" s="9" t="s">
        <v>509</v>
      </c>
      <c r="J460" s="9">
        <v>12.5</v>
      </c>
      <c r="K460" s="10">
        <v>2107389</v>
      </c>
      <c r="L460" s="10">
        <v>2107389.0099999998</v>
      </c>
      <c r="M460" s="10">
        <v>0</v>
      </c>
      <c r="N460" s="10">
        <v>0</v>
      </c>
      <c r="O460" s="10">
        <v>0</v>
      </c>
      <c r="P460" s="10">
        <v>0</v>
      </c>
      <c r="Q460" s="10">
        <v>0</v>
      </c>
      <c r="R460" s="10">
        <v>0</v>
      </c>
      <c r="S460" s="10">
        <v>2107389</v>
      </c>
      <c r="T460" s="10">
        <v>2107389.0099999998</v>
      </c>
      <c r="U460" s="10">
        <v>2107389.0099999998</v>
      </c>
      <c r="V460" s="9">
        <v>100</v>
      </c>
      <c r="W460" s="9">
        <v>100</v>
      </c>
      <c r="X460" s="9">
        <v>0.01</v>
      </c>
      <c r="Y460" s="9">
        <v>0</v>
      </c>
      <c r="Z460" s="10">
        <v>2107389.0099999998</v>
      </c>
      <c r="AA460" s="9">
        <v>0</v>
      </c>
      <c r="AB460" s="9" t="s">
        <v>570</v>
      </c>
    </row>
    <row r="461" spans="1:28" hidden="1" outlineLevel="2" x14ac:dyDescent="0.2">
      <c r="A461" s="21"/>
      <c r="B461" s="9" t="s">
        <v>43</v>
      </c>
      <c r="C461" s="9">
        <v>1312</v>
      </c>
      <c r="D461" s="9" t="s">
        <v>508</v>
      </c>
      <c r="E461" s="8">
        <v>39142</v>
      </c>
      <c r="G461" s="9" t="s">
        <v>116</v>
      </c>
      <c r="H461" s="9" t="s">
        <v>46</v>
      </c>
      <c r="I461" s="9" t="s">
        <v>509</v>
      </c>
      <c r="J461" s="9">
        <v>12.5</v>
      </c>
      <c r="K461" s="10">
        <v>0</v>
      </c>
      <c r="L461" s="10">
        <v>0</v>
      </c>
      <c r="M461" s="10">
        <v>0</v>
      </c>
      <c r="N461" s="10">
        <v>0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9">
        <v>0</v>
      </c>
      <c r="W461" s="9">
        <v>0</v>
      </c>
      <c r="X461" s="9">
        <v>0</v>
      </c>
      <c r="Y461" s="9">
        <v>0</v>
      </c>
      <c r="Z461" s="10">
        <v>0</v>
      </c>
      <c r="AA461" s="9">
        <v>0</v>
      </c>
      <c r="AB461" s="9" t="s">
        <v>570</v>
      </c>
    </row>
    <row r="462" spans="1:28" outlineLevel="1" collapsed="1" x14ac:dyDescent="0.2">
      <c r="A462" s="21"/>
      <c r="E462" s="8"/>
      <c r="I462" s="98" t="s">
        <v>957</v>
      </c>
      <c r="K462" s="10">
        <f t="shared" ref="K462:P462" si="145">SUBTOTAL(9,K460:K461)</f>
        <v>2107389</v>
      </c>
      <c r="L462" s="10">
        <f t="shared" si="145"/>
        <v>2107389.0099999998</v>
      </c>
      <c r="M462" s="10">
        <f t="shared" si="145"/>
        <v>0</v>
      </c>
      <c r="N462" s="10">
        <f t="shared" si="145"/>
        <v>0</v>
      </c>
      <c r="O462" s="10">
        <f t="shared" si="145"/>
        <v>0</v>
      </c>
      <c r="P462" s="10">
        <f t="shared" si="145"/>
        <v>0</v>
      </c>
      <c r="S462" s="10">
        <f>SUBTOTAL(9,S460:S461)</f>
        <v>2107389</v>
      </c>
      <c r="U462" s="10">
        <f>SUBTOTAL(9,U460:U461)</f>
        <v>2107389.0099999998</v>
      </c>
    </row>
    <row r="463" spans="1:28" hidden="1" outlineLevel="2" x14ac:dyDescent="0.2">
      <c r="A463" s="21"/>
      <c r="B463" s="9" t="s">
        <v>49</v>
      </c>
      <c r="C463" s="9">
        <v>1312</v>
      </c>
      <c r="D463" s="9" t="s">
        <v>510</v>
      </c>
      <c r="E463" s="8">
        <v>37322</v>
      </c>
      <c r="F463" s="9" t="s">
        <v>511</v>
      </c>
      <c r="G463" s="9" t="s">
        <v>116</v>
      </c>
      <c r="H463" s="9" t="s">
        <v>46</v>
      </c>
      <c r="I463" s="9" t="s">
        <v>512</v>
      </c>
      <c r="J463" s="9">
        <v>16.25</v>
      </c>
      <c r="K463" s="10">
        <v>5000000</v>
      </c>
      <c r="L463" s="10">
        <v>4962500</v>
      </c>
      <c r="M463" s="10">
        <v>0</v>
      </c>
      <c r="N463" s="10">
        <v>0</v>
      </c>
      <c r="O463" s="10">
        <v>0</v>
      </c>
      <c r="P463" s="10">
        <v>0</v>
      </c>
      <c r="Q463" s="10">
        <v>0</v>
      </c>
      <c r="R463" s="10">
        <v>0</v>
      </c>
      <c r="S463" s="10">
        <v>5000000</v>
      </c>
      <c r="T463" s="10">
        <v>4962500</v>
      </c>
      <c r="U463" s="10">
        <v>4962500</v>
      </c>
      <c r="V463" s="9">
        <v>99.25</v>
      </c>
      <c r="W463" s="9">
        <v>99.25</v>
      </c>
      <c r="X463" s="9">
        <v>0</v>
      </c>
      <c r="Y463" s="9">
        <v>0</v>
      </c>
      <c r="Z463" s="10">
        <v>4962500</v>
      </c>
      <c r="AA463" s="9">
        <v>0</v>
      </c>
      <c r="AB463" s="9" t="s">
        <v>570</v>
      </c>
    </row>
    <row r="464" spans="1:28" outlineLevel="1" collapsed="1" x14ac:dyDescent="0.2">
      <c r="A464" s="21"/>
      <c r="E464" s="8"/>
      <c r="I464" s="98" t="s">
        <v>958</v>
      </c>
      <c r="K464" s="10">
        <f t="shared" ref="K464:P464" si="146">SUBTOTAL(9,K463:K463)</f>
        <v>5000000</v>
      </c>
      <c r="L464" s="10">
        <f t="shared" si="146"/>
        <v>4962500</v>
      </c>
      <c r="M464" s="10">
        <f t="shared" si="146"/>
        <v>0</v>
      </c>
      <c r="N464" s="10">
        <f t="shared" si="146"/>
        <v>0</v>
      </c>
      <c r="O464" s="10">
        <f t="shared" si="146"/>
        <v>0</v>
      </c>
      <c r="P464" s="10">
        <f t="shared" si="146"/>
        <v>0</v>
      </c>
      <c r="S464" s="10">
        <f>SUBTOTAL(9,S463:S463)</f>
        <v>5000000</v>
      </c>
      <c r="U464" s="10">
        <f>SUBTOTAL(9,U463:U463)</f>
        <v>4962500</v>
      </c>
    </row>
    <row r="465" spans="1:28" hidden="1" outlineLevel="2" x14ac:dyDescent="0.2">
      <c r="A465" s="21"/>
      <c r="B465" s="9" t="s">
        <v>49</v>
      </c>
      <c r="C465" s="9">
        <v>1312</v>
      </c>
      <c r="D465" s="9" t="s">
        <v>513</v>
      </c>
      <c r="E465" s="8">
        <v>33198</v>
      </c>
      <c r="F465" s="9" t="s">
        <v>514</v>
      </c>
      <c r="G465" s="9" t="s">
        <v>116</v>
      </c>
      <c r="H465" s="9" t="s">
        <v>46</v>
      </c>
      <c r="I465" s="9" t="s">
        <v>515</v>
      </c>
      <c r="J465" s="9">
        <v>15</v>
      </c>
      <c r="K465" s="10">
        <v>200000</v>
      </c>
      <c r="L465" s="10">
        <v>195000</v>
      </c>
      <c r="M465" s="10">
        <v>0</v>
      </c>
      <c r="N465" s="10">
        <v>0</v>
      </c>
      <c r="O465" s="10">
        <v>0</v>
      </c>
      <c r="P465" s="10">
        <v>0</v>
      </c>
      <c r="Q465" s="10">
        <v>0</v>
      </c>
      <c r="R465" s="10">
        <v>0</v>
      </c>
      <c r="S465" s="10">
        <v>200000</v>
      </c>
      <c r="T465" s="10">
        <v>195000</v>
      </c>
      <c r="U465" s="10">
        <v>195000</v>
      </c>
      <c r="V465" s="9">
        <v>97.5</v>
      </c>
      <c r="W465" s="9">
        <v>97.5</v>
      </c>
      <c r="X465" s="9">
        <v>0</v>
      </c>
      <c r="Y465" s="9">
        <v>0</v>
      </c>
      <c r="Z465" s="10">
        <v>195000</v>
      </c>
      <c r="AA465" s="9">
        <v>0</v>
      </c>
      <c r="AB465" s="9" t="s">
        <v>570</v>
      </c>
    </row>
    <row r="466" spans="1:28" outlineLevel="1" collapsed="1" x14ac:dyDescent="0.2">
      <c r="A466" s="21"/>
      <c r="E466" s="8"/>
      <c r="I466" s="98" t="s">
        <v>959</v>
      </c>
      <c r="K466" s="10">
        <f t="shared" ref="K466:P466" si="147">SUBTOTAL(9,K465:K465)</f>
        <v>200000</v>
      </c>
      <c r="L466" s="10">
        <f t="shared" si="147"/>
        <v>195000</v>
      </c>
      <c r="M466" s="10">
        <f t="shared" si="147"/>
        <v>0</v>
      </c>
      <c r="N466" s="10">
        <f t="shared" si="147"/>
        <v>0</v>
      </c>
      <c r="O466" s="10">
        <f t="shared" si="147"/>
        <v>0</v>
      </c>
      <c r="P466" s="10">
        <f t="shared" si="147"/>
        <v>0</v>
      </c>
      <c r="S466" s="10">
        <f>SUBTOTAL(9,S465:S465)</f>
        <v>200000</v>
      </c>
      <c r="U466" s="10">
        <f>SUBTOTAL(9,U465:U465)</f>
        <v>195000</v>
      </c>
    </row>
    <row r="467" spans="1:28" hidden="1" outlineLevel="2" x14ac:dyDescent="0.2">
      <c r="A467" s="21"/>
      <c r="B467" s="9" t="s">
        <v>49</v>
      </c>
      <c r="C467" s="9">
        <v>1312</v>
      </c>
      <c r="D467" s="9" t="s">
        <v>430</v>
      </c>
      <c r="E467" s="8">
        <v>37646</v>
      </c>
      <c r="F467" s="9" t="s">
        <v>431</v>
      </c>
      <c r="G467" s="9" t="s">
        <v>116</v>
      </c>
      <c r="H467" s="9" t="s">
        <v>46</v>
      </c>
      <c r="I467" s="9" t="s">
        <v>432</v>
      </c>
      <c r="J467" s="9">
        <v>16</v>
      </c>
      <c r="K467" s="10">
        <v>90000000</v>
      </c>
      <c r="L467" s="10">
        <v>89055000</v>
      </c>
      <c r="M467" s="10">
        <v>0</v>
      </c>
      <c r="N467" s="10">
        <v>0</v>
      </c>
      <c r="O467" s="10">
        <v>0</v>
      </c>
      <c r="P467" s="10">
        <v>0</v>
      </c>
      <c r="Q467" s="10">
        <v>0</v>
      </c>
      <c r="R467" s="10">
        <v>0</v>
      </c>
      <c r="S467" s="10">
        <v>90000000</v>
      </c>
      <c r="T467" s="10">
        <v>89055000</v>
      </c>
      <c r="U467" s="10">
        <v>89055000</v>
      </c>
      <c r="V467" s="9">
        <v>98.95</v>
      </c>
      <c r="W467" s="9">
        <v>98.95</v>
      </c>
      <c r="X467" s="9">
        <v>0</v>
      </c>
      <c r="Y467" s="9">
        <v>0</v>
      </c>
      <c r="Z467" s="10">
        <v>89055000</v>
      </c>
      <c r="AA467" s="9">
        <v>0</v>
      </c>
      <c r="AB467" s="9" t="s">
        <v>570</v>
      </c>
    </row>
    <row r="468" spans="1:28" outlineLevel="1" collapsed="1" x14ac:dyDescent="0.2">
      <c r="A468" s="21"/>
      <c r="E468" s="8"/>
      <c r="I468" s="98" t="s">
        <v>960</v>
      </c>
      <c r="K468" s="10">
        <f t="shared" ref="K468:P468" si="148">SUBTOTAL(9,K467:K467)</f>
        <v>90000000</v>
      </c>
      <c r="L468" s="10">
        <f t="shared" si="148"/>
        <v>89055000</v>
      </c>
      <c r="M468" s="10">
        <f t="shared" si="148"/>
        <v>0</v>
      </c>
      <c r="N468" s="10">
        <f t="shared" si="148"/>
        <v>0</v>
      </c>
      <c r="O468" s="10">
        <f t="shared" si="148"/>
        <v>0</v>
      </c>
      <c r="P468" s="10">
        <f t="shared" si="148"/>
        <v>0</v>
      </c>
      <c r="S468" s="10">
        <f>SUBTOTAL(9,S467:S467)</f>
        <v>90000000</v>
      </c>
      <c r="U468" s="10">
        <f>SUBTOTAL(9,U467:U467)</f>
        <v>89055000</v>
      </c>
    </row>
    <row r="469" spans="1:28" hidden="1" outlineLevel="2" x14ac:dyDescent="0.2">
      <c r="A469" s="21"/>
      <c r="B469" s="9" t="s">
        <v>49</v>
      </c>
      <c r="C469" s="9">
        <v>1312</v>
      </c>
      <c r="D469" s="9" t="s">
        <v>293</v>
      </c>
      <c r="E469" s="8">
        <v>38534</v>
      </c>
      <c r="F469" s="9" t="s">
        <v>294</v>
      </c>
      <c r="G469" s="9" t="s">
        <v>116</v>
      </c>
      <c r="H469" s="9" t="s">
        <v>46</v>
      </c>
      <c r="I469" s="9" t="s">
        <v>295</v>
      </c>
      <c r="J469" s="9">
        <v>7.75</v>
      </c>
      <c r="K469" s="10">
        <v>200000</v>
      </c>
      <c r="L469" s="10">
        <v>1</v>
      </c>
      <c r="M469" s="10">
        <v>0</v>
      </c>
      <c r="N469" s="10">
        <v>0</v>
      </c>
      <c r="O469" s="10">
        <v>0</v>
      </c>
      <c r="P469" s="10">
        <v>0</v>
      </c>
      <c r="Q469" s="10">
        <v>0</v>
      </c>
      <c r="R469" s="10">
        <v>0</v>
      </c>
      <c r="S469" s="10">
        <v>200000</v>
      </c>
      <c r="T469" s="10">
        <v>1</v>
      </c>
      <c r="U469" s="10">
        <v>1</v>
      </c>
      <c r="V469" s="9">
        <v>0</v>
      </c>
      <c r="W469" s="9">
        <v>0</v>
      </c>
      <c r="X469" s="9">
        <v>0</v>
      </c>
      <c r="Y469" s="9">
        <v>0</v>
      </c>
      <c r="Z469" s="10">
        <v>1</v>
      </c>
      <c r="AA469" s="9">
        <v>0</v>
      </c>
      <c r="AB469" s="9" t="s">
        <v>570</v>
      </c>
    </row>
    <row r="470" spans="1:28" outlineLevel="1" collapsed="1" x14ac:dyDescent="0.2">
      <c r="A470" s="21"/>
      <c r="E470" s="8"/>
      <c r="I470" s="98" t="s">
        <v>961</v>
      </c>
      <c r="K470" s="10">
        <f t="shared" ref="K470:P470" si="149">SUBTOTAL(9,K469:K469)</f>
        <v>200000</v>
      </c>
      <c r="L470" s="10">
        <f t="shared" si="149"/>
        <v>1</v>
      </c>
      <c r="M470" s="10">
        <f t="shared" si="149"/>
        <v>0</v>
      </c>
      <c r="N470" s="10">
        <f t="shared" si="149"/>
        <v>0</v>
      </c>
      <c r="O470" s="10">
        <f t="shared" si="149"/>
        <v>0</v>
      </c>
      <c r="P470" s="10">
        <f t="shared" si="149"/>
        <v>0</v>
      </c>
      <c r="S470" s="10">
        <f>SUBTOTAL(9,S469:S469)</f>
        <v>200000</v>
      </c>
      <c r="U470" s="10">
        <f>SUBTOTAL(9,U469:U469)</f>
        <v>1</v>
      </c>
    </row>
    <row r="471" spans="1:28" hidden="1" outlineLevel="2" x14ac:dyDescent="0.2">
      <c r="A471" s="21"/>
      <c r="B471" s="9" t="s">
        <v>49</v>
      </c>
      <c r="C471" s="9">
        <v>1312</v>
      </c>
      <c r="D471" s="9" t="s">
        <v>296</v>
      </c>
      <c r="E471" s="8">
        <v>39379</v>
      </c>
      <c r="F471" s="9" t="s">
        <v>297</v>
      </c>
      <c r="G471" s="9" t="s">
        <v>116</v>
      </c>
      <c r="H471" s="9" t="s">
        <v>46</v>
      </c>
      <c r="I471" s="9" t="s">
        <v>298</v>
      </c>
      <c r="J471" s="9">
        <v>11</v>
      </c>
      <c r="K471" s="10">
        <v>719500</v>
      </c>
      <c r="L471" s="10">
        <v>719500</v>
      </c>
      <c r="M471" s="10">
        <v>0</v>
      </c>
      <c r="N471" s="10">
        <v>0</v>
      </c>
      <c r="O471" s="10">
        <v>0</v>
      </c>
      <c r="P471" s="10">
        <v>0</v>
      </c>
      <c r="Q471" s="10">
        <v>0</v>
      </c>
      <c r="R471" s="10">
        <v>0</v>
      </c>
      <c r="S471" s="10">
        <v>719500</v>
      </c>
      <c r="T471" s="10">
        <v>719500</v>
      </c>
      <c r="U471" s="10">
        <v>719500</v>
      </c>
      <c r="V471" s="9">
        <v>100</v>
      </c>
      <c r="W471" s="9">
        <v>100</v>
      </c>
      <c r="X471" s="9">
        <v>0</v>
      </c>
      <c r="Y471" s="9">
        <v>0</v>
      </c>
      <c r="Z471" s="10">
        <v>719500</v>
      </c>
      <c r="AA471" s="9">
        <v>0</v>
      </c>
      <c r="AB471" s="9" t="s">
        <v>570</v>
      </c>
    </row>
    <row r="472" spans="1:28" hidden="1" outlineLevel="2" x14ac:dyDescent="0.2">
      <c r="A472" s="21"/>
      <c r="B472" s="9" t="s">
        <v>49</v>
      </c>
      <c r="C472" s="9">
        <v>1312</v>
      </c>
      <c r="D472" s="9" t="s">
        <v>299</v>
      </c>
      <c r="E472" s="8">
        <v>33054</v>
      </c>
      <c r="F472" s="9" t="s">
        <v>300</v>
      </c>
      <c r="G472" s="9" t="s">
        <v>116</v>
      </c>
      <c r="H472" s="9" t="s">
        <v>46</v>
      </c>
      <c r="I472" s="9" t="s">
        <v>298</v>
      </c>
      <c r="J472" s="9">
        <v>11</v>
      </c>
      <c r="K472" s="10">
        <v>150000</v>
      </c>
      <c r="L472" s="10">
        <v>148125</v>
      </c>
      <c r="M472" s="10">
        <v>0</v>
      </c>
      <c r="N472" s="10">
        <v>0</v>
      </c>
      <c r="O472" s="10">
        <v>0</v>
      </c>
      <c r="P472" s="10">
        <v>0</v>
      </c>
      <c r="Q472" s="10">
        <v>0</v>
      </c>
      <c r="R472" s="10">
        <v>0</v>
      </c>
      <c r="S472" s="10">
        <v>150000</v>
      </c>
      <c r="T472" s="10">
        <v>148125</v>
      </c>
      <c r="U472" s="10">
        <v>148125</v>
      </c>
      <c r="V472" s="9">
        <v>98.75</v>
      </c>
      <c r="W472" s="9">
        <v>98.75</v>
      </c>
      <c r="X472" s="9">
        <v>0</v>
      </c>
      <c r="Y472" s="9">
        <v>0</v>
      </c>
      <c r="Z472" s="10">
        <v>148125</v>
      </c>
      <c r="AA472" s="9">
        <v>0</v>
      </c>
      <c r="AB472" s="9" t="s">
        <v>570</v>
      </c>
    </row>
    <row r="473" spans="1:28" outlineLevel="1" collapsed="1" x14ac:dyDescent="0.2">
      <c r="A473" s="21"/>
      <c r="E473" s="8"/>
      <c r="I473" s="98" t="s">
        <v>962</v>
      </c>
      <c r="K473" s="10">
        <f t="shared" ref="K473:P473" si="150">SUBTOTAL(9,K471:K472)</f>
        <v>869500</v>
      </c>
      <c r="L473" s="10">
        <f t="shared" si="150"/>
        <v>867625</v>
      </c>
      <c r="M473" s="10">
        <f t="shared" si="150"/>
        <v>0</v>
      </c>
      <c r="N473" s="10">
        <f t="shared" si="150"/>
        <v>0</v>
      </c>
      <c r="O473" s="10">
        <f t="shared" si="150"/>
        <v>0</v>
      </c>
      <c r="P473" s="10">
        <f t="shared" si="150"/>
        <v>0</v>
      </c>
      <c r="S473" s="10">
        <f>SUBTOTAL(9,S471:S472)</f>
        <v>869500</v>
      </c>
      <c r="U473" s="10">
        <f>SUBTOTAL(9,U471:U472)</f>
        <v>867625</v>
      </c>
    </row>
    <row r="474" spans="1:28" hidden="1" outlineLevel="2" x14ac:dyDescent="0.2">
      <c r="A474" s="21"/>
      <c r="B474" s="9" t="s">
        <v>49</v>
      </c>
      <c r="C474" s="9">
        <v>1312</v>
      </c>
      <c r="D474" s="9" t="s">
        <v>301</v>
      </c>
      <c r="E474" s="8">
        <v>33105</v>
      </c>
      <c r="F474" s="9" t="s">
        <v>302</v>
      </c>
      <c r="G474" s="9" t="s">
        <v>116</v>
      </c>
      <c r="H474" s="9" t="s">
        <v>46</v>
      </c>
      <c r="I474" s="9" t="s">
        <v>303</v>
      </c>
      <c r="J474" s="9">
        <v>15</v>
      </c>
      <c r="K474" s="10">
        <v>400000</v>
      </c>
      <c r="L474" s="10">
        <v>400000</v>
      </c>
      <c r="M474" s="10">
        <v>0</v>
      </c>
      <c r="N474" s="10">
        <v>0</v>
      </c>
      <c r="O474" s="10">
        <v>0</v>
      </c>
      <c r="P474" s="10">
        <v>0</v>
      </c>
      <c r="Q474" s="10">
        <v>0</v>
      </c>
      <c r="R474" s="10">
        <v>0</v>
      </c>
      <c r="S474" s="10">
        <v>400000</v>
      </c>
      <c r="T474" s="10">
        <v>400000</v>
      </c>
      <c r="U474" s="10">
        <v>400000</v>
      </c>
      <c r="V474" s="9">
        <v>100</v>
      </c>
      <c r="W474" s="9">
        <v>100</v>
      </c>
      <c r="X474" s="9">
        <v>0</v>
      </c>
      <c r="Y474" s="9">
        <v>0</v>
      </c>
      <c r="Z474" s="10">
        <v>400000</v>
      </c>
      <c r="AA474" s="9">
        <v>0</v>
      </c>
      <c r="AB474" s="9" t="s">
        <v>570</v>
      </c>
    </row>
    <row r="475" spans="1:28" outlineLevel="1" collapsed="1" x14ac:dyDescent="0.2">
      <c r="A475" s="21"/>
      <c r="E475" s="8"/>
      <c r="I475" s="98" t="s">
        <v>963</v>
      </c>
      <c r="K475" s="10">
        <f t="shared" ref="K475:P475" si="151">SUBTOTAL(9,K474:K474)</f>
        <v>400000</v>
      </c>
      <c r="L475" s="10">
        <f t="shared" si="151"/>
        <v>400000</v>
      </c>
      <c r="M475" s="10">
        <f t="shared" si="151"/>
        <v>0</v>
      </c>
      <c r="N475" s="10">
        <f t="shared" si="151"/>
        <v>0</v>
      </c>
      <c r="O475" s="10">
        <f t="shared" si="151"/>
        <v>0</v>
      </c>
      <c r="P475" s="10">
        <f t="shared" si="151"/>
        <v>0</v>
      </c>
      <c r="S475" s="10">
        <f>SUBTOTAL(9,S474:S474)</f>
        <v>400000</v>
      </c>
      <c r="U475" s="10">
        <f>SUBTOTAL(9,U474:U474)</f>
        <v>400000</v>
      </c>
    </row>
    <row r="476" spans="1:28" hidden="1" outlineLevel="2" x14ac:dyDescent="0.2">
      <c r="A476" s="21"/>
      <c r="B476" s="9" t="s">
        <v>49</v>
      </c>
      <c r="C476" s="9">
        <v>1312</v>
      </c>
      <c r="D476" s="9" t="s">
        <v>304</v>
      </c>
      <c r="E476" s="8">
        <v>33763</v>
      </c>
      <c r="F476" s="9" t="s">
        <v>305</v>
      </c>
      <c r="G476" s="9" t="s">
        <v>116</v>
      </c>
      <c r="H476" s="9" t="s">
        <v>46</v>
      </c>
      <c r="I476" s="9" t="s">
        <v>306</v>
      </c>
      <c r="J476" s="9">
        <v>13.5</v>
      </c>
      <c r="K476" s="10">
        <v>26250</v>
      </c>
      <c r="L476" s="10">
        <v>26250</v>
      </c>
      <c r="M476" s="10">
        <v>0</v>
      </c>
      <c r="N476" s="10">
        <v>0</v>
      </c>
      <c r="O476" s="10">
        <v>0</v>
      </c>
      <c r="P476" s="10">
        <v>0</v>
      </c>
      <c r="Q476" s="10">
        <v>0</v>
      </c>
      <c r="R476" s="10">
        <v>0</v>
      </c>
      <c r="S476" s="10">
        <v>26250</v>
      </c>
      <c r="T476" s="10">
        <v>26250</v>
      </c>
      <c r="U476" s="10">
        <v>26250</v>
      </c>
      <c r="V476" s="9">
        <v>100</v>
      </c>
      <c r="W476" s="9">
        <v>100</v>
      </c>
      <c r="X476" s="9">
        <v>0</v>
      </c>
      <c r="Y476" s="9">
        <v>0</v>
      </c>
      <c r="Z476" s="10">
        <v>26250</v>
      </c>
      <c r="AA476" s="9">
        <v>0</v>
      </c>
      <c r="AB476" s="9" t="s">
        <v>570</v>
      </c>
    </row>
    <row r="477" spans="1:28" hidden="1" outlineLevel="2" x14ac:dyDescent="0.2">
      <c r="A477" s="21"/>
      <c r="B477" s="9" t="s">
        <v>43</v>
      </c>
      <c r="C477" s="9">
        <v>1312</v>
      </c>
      <c r="D477" s="9" t="s">
        <v>307</v>
      </c>
      <c r="E477" s="8">
        <v>33739</v>
      </c>
      <c r="G477" s="9" t="s">
        <v>176</v>
      </c>
      <c r="H477" s="9" t="s">
        <v>46</v>
      </c>
      <c r="I477" s="9" t="s">
        <v>306</v>
      </c>
      <c r="J477" s="9">
        <v>15</v>
      </c>
      <c r="K477" s="10">
        <v>754000</v>
      </c>
      <c r="L477" s="10">
        <v>747650</v>
      </c>
      <c r="M477" s="10">
        <v>0</v>
      </c>
      <c r="N477" s="10">
        <v>0</v>
      </c>
      <c r="O477" s="10">
        <v>0</v>
      </c>
      <c r="P477" s="10">
        <v>0</v>
      </c>
      <c r="Q477" s="10">
        <v>0</v>
      </c>
      <c r="R477" s="10">
        <v>0</v>
      </c>
      <c r="S477" s="10">
        <v>754000</v>
      </c>
      <c r="T477" s="10">
        <v>747650</v>
      </c>
      <c r="U477" s="10">
        <v>747650</v>
      </c>
      <c r="V477" s="9">
        <v>99.16</v>
      </c>
      <c r="W477" s="9">
        <v>99.16</v>
      </c>
      <c r="X477" s="9">
        <v>0</v>
      </c>
      <c r="Y477" s="9">
        <v>0</v>
      </c>
      <c r="Z477" s="10">
        <v>747650</v>
      </c>
      <c r="AA477" s="9">
        <v>0</v>
      </c>
      <c r="AB477" s="9" t="s">
        <v>570</v>
      </c>
    </row>
    <row r="478" spans="1:28" outlineLevel="1" collapsed="1" x14ac:dyDescent="0.2">
      <c r="A478" s="21"/>
      <c r="E478" s="8"/>
      <c r="I478" s="98" t="s">
        <v>964</v>
      </c>
      <c r="K478" s="10">
        <f t="shared" ref="K478:P478" si="152">SUBTOTAL(9,K476:K477)</f>
        <v>780250</v>
      </c>
      <c r="L478" s="10">
        <f t="shared" si="152"/>
        <v>773900</v>
      </c>
      <c r="M478" s="10">
        <f t="shared" si="152"/>
        <v>0</v>
      </c>
      <c r="N478" s="10">
        <f t="shared" si="152"/>
        <v>0</v>
      </c>
      <c r="O478" s="10">
        <f t="shared" si="152"/>
        <v>0</v>
      </c>
      <c r="P478" s="10">
        <f t="shared" si="152"/>
        <v>0</v>
      </c>
      <c r="S478" s="10">
        <f>SUBTOTAL(9,S476:S477)</f>
        <v>780250</v>
      </c>
      <c r="U478" s="10">
        <f>SUBTOTAL(9,U476:U477)</f>
        <v>773900</v>
      </c>
    </row>
    <row r="479" spans="1:28" hidden="1" outlineLevel="2" x14ac:dyDescent="0.2">
      <c r="A479" s="21"/>
      <c r="B479" s="9" t="s">
        <v>43</v>
      </c>
      <c r="C479" s="9">
        <v>1312</v>
      </c>
      <c r="D479" s="9" t="s">
        <v>308</v>
      </c>
      <c r="E479" s="8">
        <v>36341</v>
      </c>
      <c r="G479" s="9" t="s">
        <v>116</v>
      </c>
      <c r="H479" s="9" t="s">
        <v>46</v>
      </c>
      <c r="I479" s="9" t="s">
        <v>309</v>
      </c>
      <c r="J479" s="9">
        <v>10</v>
      </c>
      <c r="K479" s="10">
        <v>1388500</v>
      </c>
      <c r="L479" s="10">
        <v>1138500</v>
      </c>
      <c r="M479" s="10">
        <v>0</v>
      </c>
      <c r="N479" s="10">
        <v>0</v>
      </c>
      <c r="O479" s="10">
        <v>0</v>
      </c>
      <c r="P479" s="10">
        <v>0</v>
      </c>
      <c r="Q479" s="10">
        <v>0</v>
      </c>
      <c r="R479" s="10">
        <v>0</v>
      </c>
      <c r="S479" s="10">
        <v>1388500</v>
      </c>
      <c r="T479" s="10">
        <v>1138500</v>
      </c>
      <c r="U479" s="10">
        <v>1138500</v>
      </c>
      <c r="V479" s="9">
        <v>81.99</v>
      </c>
      <c r="W479" s="9">
        <v>82</v>
      </c>
      <c r="X479" s="9">
        <v>0</v>
      </c>
      <c r="Y479" s="9">
        <v>0</v>
      </c>
      <c r="Z479" s="10">
        <v>1138500</v>
      </c>
      <c r="AA479" s="9">
        <v>0</v>
      </c>
      <c r="AB479" s="9" t="s">
        <v>570</v>
      </c>
    </row>
    <row r="480" spans="1:28" outlineLevel="1" collapsed="1" x14ac:dyDescent="0.2">
      <c r="A480" s="21"/>
      <c r="E480" s="8"/>
      <c r="I480" s="98" t="s">
        <v>965</v>
      </c>
      <c r="K480" s="10">
        <f t="shared" ref="K480:P480" si="153">SUBTOTAL(9,K479:K479)</f>
        <v>1388500</v>
      </c>
      <c r="L480" s="10">
        <f t="shared" si="153"/>
        <v>1138500</v>
      </c>
      <c r="M480" s="10">
        <f t="shared" si="153"/>
        <v>0</v>
      </c>
      <c r="N480" s="10">
        <f t="shared" si="153"/>
        <v>0</v>
      </c>
      <c r="O480" s="10">
        <f t="shared" si="153"/>
        <v>0</v>
      </c>
      <c r="P480" s="10">
        <f t="shared" si="153"/>
        <v>0</v>
      </c>
      <c r="S480" s="10">
        <f>SUBTOTAL(9,S479:S479)</f>
        <v>1388500</v>
      </c>
      <c r="U480" s="10">
        <f>SUBTOTAL(9,U479:U479)</f>
        <v>1138500</v>
      </c>
    </row>
    <row r="481" spans="1:28" hidden="1" outlineLevel="2" x14ac:dyDescent="0.2">
      <c r="A481" s="21"/>
      <c r="B481" s="9" t="s">
        <v>49</v>
      </c>
      <c r="C481" s="9">
        <v>1312</v>
      </c>
      <c r="D481" s="9" t="s">
        <v>310</v>
      </c>
      <c r="E481" s="8">
        <v>37398</v>
      </c>
      <c r="F481" s="9" t="s">
        <v>311</v>
      </c>
      <c r="G481" s="9" t="s">
        <v>116</v>
      </c>
      <c r="H481" s="9" t="s">
        <v>46</v>
      </c>
      <c r="I481" s="9" t="s">
        <v>312</v>
      </c>
      <c r="J481" s="9">
        <v>8</v>
      </c>
      <c r="K481" s="10">
        <v>6000000</v>
      </c>
      <c r="L481" s="10">
        <v>6000000</v>
      </c>
      <c r="M481" s="10">
        <v>0</v>
      </c>
      <c r="N481" s="10">
        <v>0</v>
      </c>
      <c r="O481" s="10">
        <v>0</v>
      </c>
      <c r="P481" s="10">
        <v>0</v>
      </c>
      <c r="Q481" s="10">
        <v>0</v>
      </c>
      <c r="R481" s="10">
        <v>0</v>
      </c>
      <c r="S481" s="10">
        <v>6000000</v>
      </c>
      <c r="T481" s="10">
        <v>6000000</v>
      </c>
      <c r="U481" s="10">
        <v>6000000</v>
      </c>
      <c r="V481" s="9">
        <v>100</v>
      </c>
      <c r="W481" s="9">
        <v>100</v>
      </c>
      <c r="X481" s="9">
        <v>0</v>
      </c>
      <c r="Y481" s="9">
        <v>0</v>
      </c>
      <c r="Z481" s="10">
        <v>6000000</v>
      </c>
      <c r="AA481" s="9">
        <v>0</v>
      </c>
      <c r="AB481" s="9" t="s">
        <v>570</v>
      </c>
    </row>
    <row r="482" spans="1:28" outlineLevel="1" collapsed="1" x14ac:dyDescent="0.2">
      <c r="A482" s="21"/>
      <c r="E482" s="8"/>
      <c r="I482" s="98" t="s">
        <v>966</v>
      </c>
      <c r="K482" s="10">
        <f t="shared" ref="K482:P482" si="154">SUBTOTAL(9,K481:K481)</f>
        <v>6000000</v>
      </c>
      <c r="L482" s="10">
        <f t="shared" si="154"/>
        <v>6000000</v>
      </c>
      <c r="M482" s="10">
        <f t="shared" si="154"/>
        <v>0</v>
      </c>
      <c r="N482" s="10">
        <f t="shared" si="154"/>
        <v>0</v>
      </c>
      <c r="O482" s="10">
        <f t="shared" si="154"/>
        <v>0</v>
      </c>
      <c r="P482" s="10">
        <f t="shared" si="154"/>
        <v>0</v>
      </c>
      <c r="S482" s="10">
        <f>SUBTOTAL(9,S481:S481)</f>
        <v>6000000</v>
      </c>
      <c r="U482" s="10">
        <f>SUBTOTAL(9,U481:U481)</f>
        <v>6000000</v>
      </c>
    </row>
    <row r="483" spans="1:28" hidden="1" outlineLevel="2" x14ac:dyDescent="0.2">
      <c r="A483" s="21"/>
      <c r="B483" s="9" t="s">
        <v>49</v>
      </c>
      <c r="C483" s="9">
        <v>1312</v>
      </c>
      <c r="D483" s="9" t="s">
        <v>313</v>
      </c>
      <c r="E483" s="8">
        <v>35520</v>
      </c>
      <c r="F483" s="9" t="s">
        <v>314</v>
      </c>
      <c r="G483" s="9" t="s">
        <v>116</v>
      </c>
      <c r="H483" s="9" t="s">
        <v>46</v>
      </c>
      <c r="I483" s="9" t="s">
        <v>315</v>
      </c>
      <c r="J483" s="9">
        <v>15</v>
      </c>
      <c r="K483" s="10">
        <v>100000</v>
      </c>
      <c r="L483" s="10">
        <v>94001</v>
      </c>
      <c r="M483" s="10">
        <v>0</v>
      </c>
      <c r="N483" s="10">
        <v>0</v>
      </c>
      <c r="O483" s="10">
        <v>0</v>
      </c>
      <c r="P483" s="10">
        <v>0</v>
      </c>
      <c r="Q483" s="10">
        <v>0</v>
      </c>
      <c r="R483" s="10">
        <v>0</v>
      </c>
      <c r="S483" s="10">
        <v>100000</v>
      </c>
      <c r="T483" s="10">
        <v>94001</v>
      </c>
      <c r="U483" s="10">
        <v>94001</v>
      </c>
      <c r="V483" s="9">
        <v>94</v>
      </c>
      <c r="W483" s="9">
        <v>94</v>
      </c>
      <c r="X483" s="9">
        <v>0</v>
      </c>
      <c r="Y483" s="9">
        <v>0</v>
      </c>
      <c r="Z483" s="10">
        <v>94001</v>
      </c>
      <c r="AA483" s="9">
        <v>0</v>
      </c>
      <c r="AB483" s="9" t="s">
        <v>570</v>
      </c>
    </row>
    <row r="484" spans="1:28" outlineLevel="1" collapsed="1" x14ac:dyDescent="0.2">
      <c r="A484" s="21"/>
      <c r="E484" s="8"/>
      <c r="I484" s="98" t="s">
        <v>967</v>
      </c>
      <c r="K484" s="10">
        <f t="shared" ref="K484:P484" si="155">SUBTOTAL(9,K483:K483)</f>
        <v>100000</v>
      </c>
      <c r="L484" s="10">
        <f t="shared" si="155"/>
        <v>94001</v>
      </c>
      <c r="M484" s="10">
        <f t="shared" si="155"/>
        <v>0</v>
      </c>
      <c r="N484" s="10">
        <f t="shared" si="155"/>
        <v>0</v>
      </c>
      <c r="O484" s="10">
        <f t="shared" si="155"/>
        <v>0</v>
      </c>
      <c r="P484" s="10">
        <f t="shared" si="155"/>
        <v>0</v>
      </c>
      <c r="S484" s="10">
        <f>SUBTOTAL(9,S483:S483)</f>
        <v>100000</v>
      </c>
      <c r="U484" s="10">
        <f>SUBTOTAL(9,U483:U483)</f>
        <v>94001</v>
      </c>
    </row>
    <row r="485" spans="1:28" hidden="1" outlineLevel="2" x14ac:dyDescent="0.2">
      <c r="A485" s="21"/>
      <c r="B485" s="9" t="s">
        <v>49</v>
      </c>
      <c r="C485" s="9">
        <v>1312</v>
      </c>
      <c r="D485" s="9" t="s">
        <v>316</v>
      </c>
      <c r="E485" s="8">
        <v>25293</v>
      </c>
      <c r="F485" s="9" t="s">
        <v>317</v>
      </c>
      <c r="G485" s="9" t="s">
        <v>116</v>
      </c>
      <c r="H485" s="9" t="s">
        <v>46</v>
      </c>
      <c r="I485" s="9" t="s">
        <v>318</v>
      </c>
      <c r="J485" s="9">
        <v>6.5</v>
      </c>
      <c r="K485" s="10">
        <v>195000</v>
      </c>
      <c r="L485" s="10">
        <v>1</v>
      </c>
      <c r="M485" s="10">
        <v>0</v>
      </c>
      <c r="N485" s="10">
        <v>0</v>
      </c>
      <c r="O485" s="10">
        <v>0</v>
      </c>
      <c r="P485" s="10">
        <v>0</v>
      </c>
      <c r="Q485" s="10">
        <v>0</v>
      </c>
      <c r="R485" s="10">
        <v>0</v>
      </c>
      <c r="S485" s="10">
        <v>195000</v>
      </c>
      <c r="T485" s="10">
        <v>1</v>
      </c>
      <c r="U485" s="10">
        <v>1</v>
      </c>
      <c r="V485" s="9">
        <v>0</v>
      </c>
      <c r="W485" s="9">
        <v>0</v>
      </c>
      <c r="X485" s="9">
        <v>0</v>
      </c>
      <c r="Y485" s="9">
        <v>0</v>
      </c>
      <c r="Z485" s="10">
        <v>1</v>
      </c>
      <c r="AA485" s="9">
        <v>0</v>
      </c>
      <c r="AB485" s="9" t="s">
        <v>570</v>
      </c>
    </row>
    <row r="486" spans="1:28" outlineLevel="1" collapsed="1" x14ac:dyDescent="0.2">
      <c r="A486" s="21"/>
      <c r="E486" s="8"/>
      <c r="I486" s="98" t="s">
        <v>968</v>
      </c>
      <c r="K486" s="10">
        <f t="shared" ref="K486:P486" si="156">SUBTOTAL(9,K485:K485)</f>
        <v>195000</v>
      </c>
      <c r="L486" s="10">
        <f t="shared" si="156"/>
        <v>1</v>
      </c>
      <c r="M486" s="10">
        <f t="shared" si="156"/>
        <v>0</v>
      </c>
      <c r="N486" s="10">
        <f t="shared" si="156"/>
        <v>0</v>
      </c>
      <c r="O486" s="10">
        <f t="shared" si="156"/>
        <v>0</v>
      </c>
      <c r="P486" s="10">
        <f t="shared" si="156"/>
        <v>0</v>
      </c>
      <c r="S486" s="10">
        <f>SUBTOTAL(9,S485:S485)</f>
        <v>195000</v>
      </c>
      <c r="U486" s="10">
        <f>SUBTOTAL(9,U485:U485)</f>
        <v>1</v>
      </c>
    </row>
    <row r="487" spans="1:28" hidden="1" outlineLevel="2" x14ac:dyDescent="0.2">
      <c r="A487" s="21"/>
      <c r="B487" s="9" t="s">
        <v>49</v>
      </c>
      <c r="C487" s="9">
        <v>1312</v>
      </c>
      <c r="D487" s="9" t="s">
        <v>319</v>
      </c>
      <c r="E487" s="8">
        <v>35417</v>
      </c>
      <c r="F487" s="9" t="s">
        <v>320</v>
      </c>
      <c r="G487" s="9" t="s">
        <v>116</v>
      </c>
      <c r="H487" s="9" t="s">
        <v>46</v>
      </c>
      <c r="I487" s="9" t="s">
        <v>321</v>
      </c>
      <c r="J487" s="9">
        <v>15</v>
      </c>
      <c r="K487" s="10">
        <v>12865.74</v>
      </c>
      <c r="L487" s="10">
        <v>12865.74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12865.74</v>
      </c>
      <c r="T487" s="10">
        <v>12865.74</v>
      </c>
      <c r="U487" s="10">
        <v>12865.74</v>
      </c>
      <c r="V487" s="9">
        <v>100</v>
      </c>
      <c r="W487" s="9">
        <v>100</v>
      </c>
      <c r="X487" s="9">
        <v>0</v>
      </c>
      <c r="Y487" s="9">
        <v>0</v>
      </c>
      <c r="Z487" s="10">
        <v>12865.74</v>
      </c>
      <c r="AA487" s="9">
        <v>0</v>
      </c>
      <c r="AB487" s="9" t="s">
        <v>570</v>
      </c>
    </row>
    <row r="488" spans="1:28" hidden="1" outlineLevel="2" x14ac:dyDescent="0.2">
      <c r="A488" s="21"/>
      <c r="B488" s="9" t="s">
        <v>49</v>
      </c>
      <c r="C488" s="9">
        <v>1312</v>
      </c>
      <c r="D488" s="9" t="s">
        <v>322</v>
      </c>
      <c r="E488" s="8">
        <v>33799</v>
      </c>
      <c r="F488" s="9" t="s">
        <v>323</v>
      </c>
      <c r="G488" s="9" t="s">
        <v>116</v>
      </c>
      <c r="H488" s="9" t="s">
        <v>46</v>
      </c>
      <c r="I488" s="9" t="s">
        <v>321</v>
      </c>
      <c r="J488" s="9">
        <v>15</v>
      </c>
      <c r="K488" s="10">
        <v>45038.34</v>
      </c>
      <c r="L488" s="10">
        <v>34651.24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10">
        <v>45038.34</v>
      </c>
      <c r="T488" s="10">
        <v>34651.24</v>
      </c>
      <c r="U488" s="10">
        <v>34651.24</v>
      </c>
      <c r="V488" s="9">
        <v>76.94</v>
      </c>
      <c r="W488" s="9">
        <v>76.94</v>
      </c>
      <c r="X488" s="9">
        <v>0</v>
      </c>
      <c r="Y488" s="9">
        <v>0</v>
      </c>
      <c r="Z488" s="10">
        <v>34651.24</v>
      </c>
      <c r="AA488" s="9">
        <v>0</v>
      </c>
      <c r="AB488" s="9" t="s">
        <v>570</v>
      </c>
    </row>
    <row r="489" spans="1:28" outlineLevel="1" collapsed="1" x14ac:dyDescent="0.2">
      <c r="A489" s="21"/>
      <c r="E489" s="8"/>
      <c r="I489" s="98" t="s">
        <v>969</v>
      </c>
      <c r="K489" s="10">
        <f t="shared" ref="K489:P489" si="157">SUBTOTAL(9,K487:K488)</f>
        <v>57904.079999999994</v>
      </c>
      <c r="L489" s="10">
        <f t="shared" si="157"/>
        <v>47516.979999999996</v>
      </c>
      <c r="M489" s="10">
        <f t="shared" si="157"/>
        <v>0</v>
      </c>
      <c r="N489" s="10">
        <f t="shared" si="157"/>
        <v>0</v>
      </c>
      <c r="O489" s="10">
        <f t="shared" si="157"/>
        <v>0</v>
      </c>
      <c r="P489" s="10">
        <f t="shared" si="157"/>
        <v>0</v>
      </c>
      <c r="S489" s="10">
        <f>SUBTOTAL(9,S487:S488)</f>
        <v>57904.079999999994</v>
      </c>
      <c r="U489" s="10">
        <f>SUBTOTAL(9,U487:U488)</f>
        <v>47516.979999999996</v>
      </c>
    </row>
    <row r="490" spans="1:28" hidden="1" outlineLevel="2" x14ac:dyDescent="0.2">
      <c r="A490" s="21"/>
      <c r="B490" s="9" t="s">
        <v>49</v>
      </c>
      <c r="C490" s="9">
        <v>1312</v>
      </c>
      <c r="D490" s="9" t="s">
        <v>324</v>
      </c>
      <c r="E490" s="8">
        <v>42095</v>
      </c>
      <c r="F490" s="9" t="s">
        <v>325</v>
      </c>
      <c r="G490" s="9" t="s">
        <v>45</v>
      </c>
      <c r="H490" s="9" t="s">
        <v>46</v>
      </c>
      <c r="I490" s="9" t="s">
        <v>326</v>
      </c>
      <c r="J490" s="9">
        <v>0</v>
      </c>
      <c r="K490" s="10">
        <v>235400</v>
      </c>
      <c r="L490" s="10">
        <v>235400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10">
        <v>0</v>
      </c>
      <c r="S490" s="10">
        <v>235400</v>
      </c>
      <c r="T490" s="10">
        <v>235400</v>
      </c>
      <c r="U490" s="10">
        <v>235400</v>
      </c>
      <c r="V490" s="9">
        <v>100</v>
      </c>
      <c r="W490" s="9">
        <v>100</v>
      </c>
      <c r="X490" s="9">
        <v>0</v>
      </c>
      <c r="Y490" s="9">
        <v>0</v>
      </c>
      <c r="Z490" s="10">
        <v>235400</v>
      </c>
      <c r="AA490" s="9">
        <v>8.4700000000000006</v>
      </c>
      <c r="AB490" s="9" t="s">
        <v>570</v>
      </c>
    </row>
    <row r="491" spans="1:28" outlineLevel="1" collapsed="1" x14ac:dyDescent="0.2">
      <c r="A491" s="21"/>
      <c r="E491" s="8"/>
      <c r="I491" s="98" t="s">
        <v>970</v>
      </c>
      <c r="K491" s="10">
        <f t="shared" ref="K491:P491" si="158">SUBTOTAL(9,K490:K490)</f>
        <v>235400</v>
      </c>
      <c r="L491" s="10">
        <f t="shared" si="158"/>
        <v>235400</v>
      </c>
      <c r="M491" s="10">
        <f t="shared" si="158"/>
        <v>0</v>
      </c>
      <c r="N491" s="10">
        <f t="shared" si="158"/>
        <v>0</v>
      </c>
      <c r="O491" s="10">
        <f t="shared" si="158"/>
        <v>0</v>
      </c>
      <c r="P491" s="10">
        <f t="shared" si="158"/>
        <v>0</v>
      </c>
      <c r="S491" s="10">
        <f>SUBTOTAL(9,S490:S490)</f>
        <v>235400</v>
      </c>
      <c r="U491" s="10">
        <f>SUBTOTAL(9,U490:U490)</f>
        <v>235400</v>
      </c>
    </row>
    <row r="492" spans="1:28" hidden="1" outlineLevel="2" x14ac:dyDescent="0.2">
      <c r="A492" s="21"/>
      <c r="B492" s="9" t="s">
        <v>49</v>
      </c>
      <c r="C492" s="9">
        <v>1312</v>
      </c>
      <c r="D492" s="9" t="s">
        <v>327</v>
      </c>
      <c r="E492" s="8">
        <v>37511</v>
      </c>
      <c r="F492" s="9" t="s">
        <v>328</v>
      </c>
      <c r="G492" s="9" t="s">
        <v>116</v>
      </c>
      <c r="H492" s="9" t="s">
        <v>46</v>
      </c>
      <c r="I492" s="9" t="s">
        <v>329</v>
      </c>
      <c r="J492" s="9">
        <v>17</v>
      </c>
      <c r="K492" s="10">
        <v>5000000</v>
      </c>
      <c r="L492" s="10">
        <v>4947500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5000000</v>
      </c>
      <c r="T492" s="10">
        <v>4947500</v>
      </c>
      <c r="U492" s="10">
        <v>4947500</v>
      </c>
      <c r="V492" s="9">
        <v>98.95</v>
      </c>
      <c r="W492" s="9">
        <v>98.95</v>
      </c>
      <c r="X492" s="9">
        <v>0</v>
      </c>
      <c r="Y492" s="9">
        <v>0</v>
      </c>
      <c r="Z492" s="10">
        <v>4947500</v>
      </c>
      <c r="AA492" s="9">
        <v>0</v>
      </c>
      <c r="AB492" s="9" t="s">
        <v>570</v>
      </c>
    </row>
    <row r="493" spans="1:28" outlineLevel="1" collapsed="1" x14ac:dyDescent="0.2">
      <c r="A493" s="21"/>
      <c r="E493" s="8"/>
      <c r="I493" s="98" t="s">
        <v>971</v>
      </c>
      <c r="K493" s="10">
        <f t="shared" ref="K493:P493" si="159">SUBTOTAL(9,K492:K492)</f>
        <v>5000000</v>
      </c>
      <c r="L493" s="10">
        <f t="shared" si="159"/>
        <v>4947500</v>
      </c>
      <c r="M493" s="10">
        <f t="shared" si="159"/>
        <v>0</v>
      </c>
      <c r="N493" s="10">
        <f t="shared" si="159"/>
        <v>0</v>
      </c>
      <c r="O493" s="10">
        <f t="shared" si="159"/>
        <v>0</v>
      </c>
      <c r="P493" s="10">
        <f t="shared" si="159"/>
        <v>0</v>
      </c>
      <c r="S493" s="10">
        <f>SUBTOTAL(9,S492:S492)</f>
        <v>5000000</v>
      </c>
      <c r="U493" s="10">
        <f>SUBTOTAL(9,U492:U492)</f>
        <v>4947500</v>
      </c>
    </row>
    <row r="494" spans="1:28" hidden="1" outlineLevel="2" x14ac:dyDescent="0.2">
      <c r="A494" s="21"/>
      <c r="B494" s="9" t="s">
        <v>49</v>
      </c>
      <c r="C494" s="9">
        <v>1312</v>
      </c>
      <c r="D494" s="9" t="s">
        <v>330</v>
      </c>
      <c r="E494" s="8">
        <v>35704</v>
      </c>
      <c r="F494" s="9" t="s">
        <v>331</v>
      </c>
      <c r="G494" s="9" t="s">
        <v>116</v>
      </c>
      <c r="H494" s="9" t="s">
        <v>46</v>
      </c>
      <c r="I494" s="9" t="s">
        <v>332</v>
      </c>
      <c r="J494" s="9">
        <v>14</v>
      </c>
      <c r="K494" s="10">
        <v>44000</v>
      </c>
      <c r="L494" s="10">
        <v>44000</v>
      </c>
      <c r="M494" s="10">
        <v>0</v>
      </c>
      <c r="N494" s="10">
        <v>0</v>
      </c>
      <c r="O494" s="10">
        <v>0</v>
      </c>
      <c r="P494" s="10">
        <v>0</v>
      </c>
      <c r="Q494" s="10">
        <v>0</v>
      </c>
      <c r="R494" s="10">
        <v>0</v>
      </c>
      <c r="S494" s="10">
        <v>44000</v>
      </c>
      <c r="T494" s="10">
        <v>44000</v>
      </c>
      <c r="U494" s="10">
        <v>44000</v>
      </c>
      <c r="V494" s="9">
        <v>100</v>
      </c>
      <c r="W494" s="9">
        <v>100</v>
      </c>
      <c r="X494" s="9">
        <v>0</v>
      </c>
      <c r="Y494" s="9">
        <v>0</v>
      </c>
      <c r="Z494" s="10">
        <v>44000</v>
      </c>
      <c r="AA494" s="9">
        <v>0</v>
      </c>
      <c r="AB494" s="9" t="s">
        <v>570</v>
      </c>
    </row>
    <row r="495" spans="1:28" outlineLevel="1" collapsed="1" x14ac:dyDescent="0.2">
      <c r="A495" s="21"/>
      <c r="E495" s="8"/>
      <c r="I495" s="98" t="s">
        <v>972</v>
      </c>
      <c r="K495" s="10">
        <f t="shared" ref="K495:P495" si="160">SUBTOTAL(9,K494:K494)</f>
        <v>44000</v>
      </c>
      <c r="L495" s="10">
        <f t="shared" si="160"/>
        <v>44000</v>
      </c>
      <c r="M495" s="10">
        <f t="shared" si="160"/>
        <v>0</v>
      </c>
      <c r="N495" s="10">
        <f t="shared" si="160"/>
        <v>0</v>
      </c>
      <c r="O495" s="10">
        <f t="shared" si="160"/>
        <v>0</v>
      </c>
      <c r="P495" s="10">
        <f t="shared" si="160"/>
        <v>0</v>
      </c>
      <c r="S495" s="10">
        <f>SUBTOTAL(9,S494:S494)</f>
        <v>44000</v>
      </c>
      <c r="U495" s="10">
        <f>SUBTOTAL(9,U494:U494)</f>
        <v>44000</v>
      </c>
    </row>
    <row r="496" spans="1:28" hidden="1" outlineLevel="2" x14ac:dyDescent="0.2">
      <c r="A496" s="21"/>
      <c r="B496" s="9" t="s">
        <v>49</v>
      </c>
      <c r="C496" s="9">
        <v>1312</v>
      </c>
      <c r="D496" s="9" t="s">
        <v>333</v>
      </c>
      <c r="E496" s="8">
        <v>40633</v>
      </c>
      <c r="F496" s="9" t="s">
        <v>334</v>
      </c>
      <c r="G496" s="9" t="s">
        <v>116</v>
      </c>
      <c r="H496" s="9" t="s">
        <v>46</v>
      </c>
      <c r="I496" s="9" t="s">
        <v>335</v>
      </c>
      <c r="J496" s="9">
        <v>0</v>
      </c>
      <c r="K496" s="10">
        <v>281250</v>
      </c>
      <c r="L496" s="10">
        <v>278296.87</v>
      </c>
      <c r="M496" s="10">
        <v>0</v>
      </c>
      <c r="N496" s="10">
        <v>0</v>
      </c>
      <c r="O496" s="10">
        <v>0</v>
      </c>
      <c r="P496" s="10">
        <v>0</v>
      </c>
      <c r="Q496" s="10">
        <v>0</v>
      </c>
      <c r="R496" s="10">
        <v>0</v>
      </c>
      <c r="S496" s="10">
        <v>281250</v>
      </c>
      <c r="T496" s="10">
        <v>278296.87</v>
      </c>
      <c r="U496" s="10">
        <v>278296.87</v>
      </c>
      <c r="V496" s="9">
        <v>98.95</v>
      </c>
      <c r="W496" s="9">
        <v>98.95</v>
      </c>
      <c r="X496" s="9">
        <v>0</v>
      </c>
      <c r="Y496" s="9">
        <v>0</v>
      </c>
      <c r="Z496" s="10">
        <v>278296.87</v>
      </c>
      <c r="AA496" s="9">
        <v>0</v>
      </c>
      <c r="AB496" s="9" t="s">
        <v>570</v>
      </c>
    </row>
    <row r="497" spans="1:28" outlineLevel="1" collapsed="1" x14ac:dyDescent="0.2">
      <c r="A497" s="21"/>
      <c r="E497" s="8"/>
      <c r="I497" s="98" t="s">
        <v>973</v>
      </c>
      <c r="K497" s="10">
        <f t="shared" ref="K497:P497" si="161">SUBTOTAL(9,K496:K496)</f>
        <v>281250</v>
      </c>
      <c r="L497" s="10">
        <f t="shared" si="161"/>
        <v>278296.87</v>
      </c>
      <c r="M497" s="10">
        <f t="shared" si="161"/>
        <v>0</v>
      </c>
      <c r="N497" s="10">
        <f t="shared" si="161"/>
        <v>0</v>
      </c>
      <c r="O497" s="10">
        <f t="shared" si="161"/>
        <v>0</v>
      </c>
      <c r="P497" s="10">
        <f t="shared" si="161"/>
        <v>0</v>
      </c>
      <c r="S497" s="10">
        <f>SUBTOTAL(9,S496:S496)</f>
        <v>281250</v>
      </c>
      <c r="U497" s="10">
        <f>SUBTOTAL(9,U496:U496)</f>
        <v>278296.87</v>
      </c>
    </row>
    <row r="498" spans="1:28" hidden="1" outlineLevel="2" x14ac:dyDescent="0.2">
      <c r="A498" s="21"/>
      <c r="B498" s="9" t="s">
        <v>49</v>
      </c>
      <c r="C498" s="9">
        <v>1312</v>
      </c>
      <c r="D498" s="9" t="s">
        <v>336</v>
      </c>
      <c r="E498" s="8">
        <v>37446</v>
      </c>
      <c r="F498" s="9" t="s">
        <v>337</v>
      </c>
      <c r="G498" s="9" t="s">
        <v>116</v>
      </c>
      <c r="H498" s="9" t="s">
        <v>46</v>
      </c>
      <c r="I498" s="9" t="s">
        <v>338</v>
      </c>
      <c r="J498" s="9">
        <v>19</v>
      </c>
      <c r="K498" s="10">
        <v>5000000</v>
      </c>
      <c r="L498" s="10">
        <v>4947500</v>
      </c>
      <c r="M498" s="10">
        <v>0</v>
      </c>
      <c r="N498" s="10">
        <v>0</v>
      </c>
      <c r="O498" s="10">
        <v>0</v>
      </c>
      <c r="P498" s="10">
        <v>0</v>
      </c>
      <c r="Q498" s="10">
        <v>0</v>
      </c>
      <c r="R498" s="10">
        <v>0</v>
      </c>
      <c r="S498" s="10">
        <v>5000000</v>
      </c>
      <c r="T498" s="10">
        <v>4947500</v>
      </c>
      <c r="U498" s="10">
        <v>4947500</v>
      </c>
      <c r="V498" s="9">
        <v>98.95</v>
      </c>
      <c r="W498" s="9">
        <v>98.95</v>
      </c>
      <c r="X498" s="9">
        <v>0</v>
      </c>
      <c r="Y498" s="9">
        <v>0</v>
      </c>
      <c r="Z498" s="10">
        <v>4947500</v>
      </c>
      <c r="AA498" s="9">
        <v>0</v>
      </c>
      <c r="AB498" s="9" t="s">
        <v>570</v>
      </c>
    </row>
    <row r="499" spans="1:28" outlineLevel="1" collapsed="1" x14ac:dyDescent="0.2">
      <c r="A499" s="21"/>
      <c r="E499" s="8"/>
      <c r="I499" s="98" t="s">
        <v>974</v>
      </c>
      <c r="K499" s="10">
        <f t="shared" ref="K499:P499" si="162">SUBTOTAL(9,K498:K498)</f>
        <v>5000000</v>
      </c>
      <c r="L499" s="10">
        <f t="shared" si="162"/>
        <v>4947500</v>
      </c>
      <c r="M499" s="10">
        <f t="shared" si="162"/>
        <v>0</v>
      </c>
      <c r="N499" s="10">
        <f t="shared" si="162"/>
        <v>0</v>
      </c>
      <c r="O499" s="10">
        <f t="shared" si="162"/>
        <v>0</v>
      </c>
      <c r="P499" s="10">
        <f t="shared" si="162"/>
        <v>0</v>
      </c>
      <c r="S499" s="10">
        <f>SUBTOTAL(9,S498:S498)</f>
        <v>5000000</v>
      </c>
      <c r="U499" s="10">
        <f>SUBTOTAL(9,U498:U498)</f>
        <v>4947500</v>
      </c>
    </row>
    <row r="500" spans="1:28" hidden="1" outlineLevel="2" x14ac:dyDescent="0.2">
      <c r="A500" s="21"/>
      <c r="B500" s="9" t="s">
        <v>49</v>
      </c>
      <c r="C500" s="9">
        <v>1312</v>
      </c>
      <c r="D500" s="9" t="s">
        <v>339</v>
      </c>
      <c r="E500" s="8">
        <v>35292</v>
      </c>
      <c r="F500" s="9" t="s">
        <v>340</v>
      </c>
      <c r="G500" s="9" t="s">
        <v>116</v>
      </c>
      <c r="H500" s="9" t="s">
        <v>46</v>
      </c>
      <c r="I500" s="9" t="s">
        <v>341</v>
      </c>
      <c r="J500" s="9">
        <v>11.5</v>
      </c>
      <c r="K500" s="10">
        <v>500000</v>
      </c>
      <c r="L500" s="10">
        <v>411250</v>
      </c>
      <c r="M500" s="10">
        <v>0</v>
      </c>
      <c r="N500" s="10">
        <v>0</v>
      </c>
      <c r="O500" s="10">
        <v>0</v>
      </c>
      <c r="P500" s="10">
        <v>0</v>
      </c>
      <c r="Q500" s="10">
        <v>0</v>
      </c>
      <c r="R500" s="10">
        <v>0</v>
      </c>
      <c r="S500" s="10">
        <v>500000</v>
      </c>
      <c r="T500" s="10">
        <v>411250</v>
      </c>
      <c r="U500" s="10">
        <v>411250</v>
      </c>
      <c r="V500" s="9">
        <v>82.25</v>
      </c>
      <c r="W500" s="9">
        <v>82.25</v>
      </c>
      <c r="X500" s="9">
        <v>0</v>
      </c>
      <c r="Y500" s="9">
        <v>0</v>
      </c>
      <c r="Z500" s="10">
        <v>411250</v>
      </c>
      <c r="AA500" s="9">
        <v>0</v>
      </c>
      <c r="AB500" s="9" t="s">
        <v>570</v>
      </c>
    </row>
    <row r="501" spans="1:28" outlineLevel="1" collapsed="1" x14ac:dyDescent="0.2">
      <c r="A501" s="21"/>
      <c r="E501" s="8"/>
      <c r="I501" s="98" t="s">
        <v>975</v>
      </c>
      <c r="K501" s="10">
        <f t="shared" ref="K501:P501" si="163">SUBTOTAL(9,K500:K500)</f>
        <v>500000</v>
      </c>
      <c r="L501" s="10">
        <f t="shared" si="163"/>
        <v>411250</v>
      </c>
      <c r="M501" s="10">
        <f t="shared" si="163"/>
        <v>0</v>
      </c>
      <c r="N501" s="10">
        <f t="shared" si="163"/>
        <v>0</v>
      </c>
      <c r="O501" s="10">
        <f t="shared" si="163"/>
        <v>0</v>
      </c>
      <c r="P501" s="10">
        <f t="shared" si="163"/>
        <v>0</v>
      </c>
      <c r="S501" s="10">
        <f>SUBTOTAL(9,S500:S500)</f>
        <v>500000</v>
      </c>
      <c r="U501" s="10">
        <f>SUBTOTAL(9,U500:U500)</f>
        <v>411250</v>
      </c>
    </row>
    <row r="502" spans="1:28" hidden="1" outlineLevel="2" x14ac:dyDescent="0.2">
      <c r="A502" s="21"/>
      <c r="B502" s="9" t="s">
        <v>49</v>
      </c>
      <c r="C502" s="9">
        <v>1312</v>
      </c>
      <c r="D502" s="9" t="s">
        <v>460</v>
      </c>
      <c r="E502" s="8">
        <v>18354</v>
      </c>
      <c r="F502" s="9" t="s">
        <v>461</v>
      </c>
      <c r="G502" s="9" t="s">
        <v>116</v>
      </c>
      <c r="H502" s="9" t="s">
        <v>46</v>
      </c>
      <c r="I502" s="9" t="s">
        <v>462</v>
      </c>
      <c r="J502" s="9">
        <v>0.5</v>
      </c>
      <c r="K502" s="10">
        <v>870930</v>
      </c>
      <c r="L502" s="10">
        <v>870920</v>
      </c>
      <c r="M502" s="10">
        <v>0</v>
      </c>
      <c r="N502" s="10">
        <v>0</v>
      </c>
      <c r="O502" s="10">
        <v>0</v>
      </c>
      <c r="P502" s="10">
        <v>0</v>
      </c>
      <c r="Q502" s="10">
        <v>0</v>
      </c>
      <c r="R502" s="10">
        <v>0</v>
      </c>
      <c r="S502" s="10">
        <v>870930</v>
      </c>
      <c r="T502" s="10">
        <v>870920</v>
      </c>
      <c r="U502" s="10">
        <v>870920</v>
      </c>
      <c r="V502" s="9">
        <v>100</v>
      </c>
      <c r="W502" s="9">
        <v>100</v>
      </c>
      <c r="X502" s="9">
        <v>0</v>
      </c>
      <c r="Y502" s="9">
        <v>0</v>
      </c>
      <c r="Z502" s="10">
        <v>870920</v>
      </c>
      <c r="AA502" s="9">
        <v>8.6</v>
      </c>
      <c r="AB502" s="9" t="s">
        <v>570</v>
      </c>
    </row>
    <row r="503" spans="1:28" outlineLevel="1" collapsed="1" x14ac:dyDescent="0.2">
      <c r="A503" s="21"/>
      <c r="E503" s="8"/>
      <c r="I503" s="98" t="s">
        <v>976</v>
      </c>
      <c r="K503" s="10">
        <f t="shared" ref="K503:P503" si="164">SUBTOTAL(9,K502:K502)</f>
        <v>870930</v>
      </c>
      <c r="L503" s="10">
        <f t="shared" si="164"/>
        <v>870920</v>
      </c>
      <c r="M503" s="10">
        <f t="shared" si="164"/>
        <v>0</v>
      </c>
      <c r="N503" s="10">
        <f t="shared" si="164"/>
        <v>0</v>
      </c>
      <c r="O503" s="10">
        <f t="shared" si="164"/>
        <v>0</v>
      </c>
      <c r="P503" s="10">
        <f t="shared" si="164"/>
        <v>0</v>
      </c>
      <c r="S503" s="10">
        <f>SUBTOTAL(9,S502:S502)</f>
        <v>870930</v>
      </c>
      <c r="U503" s="10">
        <f>SUBTOTAL(9,U502:U502)</f>
        <v>870920</v>
      </c>
    </row>
    <row r="504" spans="1:28" outlineLevel="1" x14ac:dyDescent="0.2">
      <c r="S504" s="10">
        <f>SUM(S10:S502)</f>
        <v>48683420700.780006</v>
      </c>
      <c r="T504" s="10">
        <f>SUM(T10:T502)</f>
        <v>24298130742.920002</v>
      </c>
      <c r="U504" s="10">
        <f>SUM(U10:U502)</f>
        <v>48593123734.680031</v>
      </c>
      <c r="Z504" s="10">
        <f>SUM(Z10:Z502)</f>
        <v>23721804982.079994</v>
      </c>
    </row>
    <row r="505" spans="1:28" outlineLevel="1" x14ac:dyDescent="0.2">
      <c r="I505" s="98" t="s">
        <v>910</v>
      </c>
      <c r="K505" s="10">
        <f t="shared" ref="K505:P505" si="165">SUBTOTAL(9,K10:K504)</f>
        <v>21975947080.390003</v>
      </c>
      <c r="L505" s="10">
        <f t="shared" si="165"/>
        <v>21937065336.040001</v>
      </c>
      <c r="M505" s="10">
        <f t="shared" si="165"/>
        <v>2600000000</v>
      </c>
      <c r="N505" s="10">
        <f t="shared" si="165"/>
        <v>2593591250</v>
      </c>
      <c r="O505" s="10">
        <f t="shared" si="165"/>
        <v>232196265</v>
      </c>
      <c r="P505" s="10">
        <f t="shared" si="165"/>
        <v>232525843.12</v>
      </c>
      <c r="S505" s="10">
        <f>SUBTOTAL(9,S10:S504)</f>
        <v>73025566516.170013</v>
      </c>
      <c r="U505" s="10">
        <f>SUBTOTAL(9,U10:U504)</f>
        <v>72890121062.020035</v>
      </c>
    </row>
  </sheetData>
  <autoFilter ref="A9:AB504"/>
  <phoneticPr fontId="1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74"/>
  <sheetViews>
    <sheetView topLeftCell="A67" workbookViewId="0">
      <selection activeCell="I83" sqref="I83"/>
    </sheetView>
  </sheetViews>
  <sheetFormatPr defaultRowHeight="11.25" x14ac:dyDescent="0.2"/>
  <cols>
    <col min="1" max="1" width="9.140625" style="9"/>
    <col min="2" max="2" width="34.7109375" style="9" customWidth="1"/>
    <col min="3" max="3" width="18.85546875" style="10" bestFit="1" customWidth="1"/>
    <col min="4" max="4" width="19.5703125" style="10" bestFit="1" customWidth="1"/>
    <col min="5" max="16384" width="9.140625" style="9"/>
  </cols>
  <sheetData>
    <row r="2" spans="2:4" ht="12.75" x14ac:dyDescent="0.2">
      <c r="B2" s="145" t="s">
        <v>24</v>
      </c>
      <c r="C2" s="146" t="s">
        <v>34</v>
      </c>
      <c r="D2" s="146" t="s">
        <v>977</v>
      </c>
    </row>
    <row r="3" spans="2:4" x14ac:dyDescent="0.2">
      <c r="B3" s="9" t="s">
        <v>949</v>
      </c>
      <c r="C3" s="10">
        <v>2869818.4</v>
      </c>
      <c r="D3" s="10">
        <v>2401418.23</v>
      </c>
    </row>
    <row r="4" spans="2:4" x14ac:dyDescent="0.2">
      <c r="B4" s="9" t="s">
        <v>944</v>
      </c>
      <c r="C4" s="10">
        <v>7117224</v>
      </c>
      <c r="D4" s="10">
        <v>7073342.5300000003</v>
      </c>
    </row>
    <row r="5" spans="2:4" x14ac:dyDescent="0.2">
      <c r="B5" s="9" t="s">
        <v>946</v>
      </c>
      <c r="C5" s="10">
        <v>258000</v>
      </c>
      <c r="D5" s="10">
        <v>1</v>
      </c>
    </row>
    <row r="6" spans="2:4" x14ac:dyDescent="0.2">
      <c r="B6" s="9" t="s">
        <v>943</v>
      </c>
      <c r="C6" s="10">
        <v>300000</v>
      </c>
      <c r="D6" s="10">
        <v>292500</v>
      </c>
    </row>
    <row r="7" spans="2:4" x14ac:dyDescent="0.2">
      <c r="B7" s="9" t="s">
        <v>945</v>
      </c>
      <c r="C7" s="10">
        <v>3430685</v>
      </c>
      <c r="D7" s="10">
        <v>3430685</v>
      </c>
    </row>
    <row r="8" spans="2:4" x14ac:dyDescent="0.2">
      <c r="B8" s="9" t="s">
        <v>940</v>
      </c>
      <c r="C8" s="10">
        <v>3000000</v>
      </c>
      <c r="D8" s="10">
        <v>2880000</v>
      </c>
    </row>
    <row r="9" spans="2:4" x14ac:dyDescent="0.2">
      <c r="B9" s="9" t="s">
        <v>942</v>
      </c>
      <c r="C9" s="10">
        <v>1745815</v>
      </c>
      <c r="D9" s="10">
        <v>1745815</v>
      </c>
    </row>
    <row r="10" spans="2:4" x14ac:dyDescent="0.2">
      <c r="B10" s="9" t="s">
        <v>894</v>
      </c>
      <c r="C10" s="10">
        <v>200000000</v>
      </c>
      <c r="D10" s="10">
        <v>200000000</v>
      </c>
    </row>
    <row r="11" spans="2:4" x14ac:dyDescent="0.2">
      <c r="B11" s="9" t="s">
        <v>976</v>
      </c>
      <c r="C11" s="10">
        <v>870930</v>
      </c>
      <c r="D11" s="10">
        <v>870920</v>
      </c>
    </row>
    <row r="12" spans="2:4" x14ac:dyDescent="0.2">
      <c r="B12" s="9" t="s">
        <v>947</v>
      </c>
      <c r="C12" s="10">
        <v>300000</v>
      </c>
      <c r="D12" s="10">
        <v>1</v>
      </c>
    </row>
    <row r="13" spans="2:4" x14ac:dyDescent="0.2">
      <c r="B13" s="9" t="s">
        <v>948</v>
      </c>
      <c r="C13" s="10">
        <v>1850000</v>
      </c>
      <c r="D13" s="10">
        <v>1</v>
      </c>
    </row>
    <row r="14" spans="2:4" x14ac:dyDescent="0.2">
      <c r="B14" s="9" t="s">
        <v>941</v>
      </c>
      <c r="C14" s="10">
        <v>300000</v>
      </c>
      <c r="D14" s="10">
        <v>292500</v>
      </c>
    </row>
    <row r="15" spans="2:4" x14ac:dyDescent="0.2">
      <c r="B15" s="9" t="s">
        <v>896</v>
      </c>
      <c r="C15" s="10">
        <v>22117000</v>
      </c>
      <c r="D15" s="10">
        <v>1</v>
      </c>
    </row>
    <row r="16" spans="2:4" x14ac:dyDescent="0.2">
      <c r="B16" s="9" t="s">
        <v>939</v>
      </c>
      <c r="C16" s="10">
        <v>299506</v>
      </c>
      <c r="D16" s="10">
        <v>299506</v>
      </c>
    </row>
    <row r="17" spans="2:4" x14ac:dyDescent="0.2">
      <c r="B17" s="9" t="s">
        <v>929</v>
      </c>
      <c r="C17" s="10">
        <v>73300</v>
      </c>
      <c r="D17" s="10">
        <v>49028.45</v>
      </c>
    </row>
    <row r="18" spans="2:4" x14ac:dyDescent="0.2">
      <c r="B18" s="9" t="s">
        <v>928</v>
      </c>
      <c r="C18" s="10">
        <v>187422</v>
      </c>
      <c r="D18" s="10">
        <v>187422</v>
      </c>
    </row>
    <row r="19" spans="2:4" x14ac:dyDescent="0.2">
      <c r="B19" s="9" t="s">
        <v>930</v>
      </c>
      <c r="C19" s="10">
        <v>15000000</v>
      </c>
      <c r="D19" s="10">
        <v>14822500</v>
      </c>
    </row>
    <row r="20" spans="2:4" x14ac:dyDescent="0.2">
      <c r="B20" s="9" t="s">
        <v>889</v>
      </c>
      <c r="C20" s="10">
        <v>1050000</v>
      </c>
      <c r="D20" s="10">
        <v>1</v>
      </c>
    </row>
    <row r="21" spans="2:4" x14ac:dyDescent="0.2">
      <c r="B21" s="9" t="s">
        <v>927</v>
      </c>
      <c r="C21" s="10">
        <v>320000</v>
      </c>
      <c r="D21" s="10">
        <v>320000</v>
      </c>
    </row>
    <row r="22" spans="2:4" x14ac:dyDescent="0.2">
      <c r="B22" s="9" t="s">
        <v>927</v>
      </c>
      <c r="C22" s="10">
        <v>1425195</v>
      </c>
      <c r="D22" s="10">
        <v>1425195</v>
      </c>
    </row>
    <row r="23" spans="2:4" x14ac:dyDescent="0.2">
      <c r="B23" s="9" t="s">
        <v>951</v>
      </c>
      <c r="C23" s="10">
        <v>100000</v>
      </c>
      <c r="D23" s="10">
        <v>1</v>
      </c>
    </row>
    <row r="24" spans="2:4" x14ac:dyDescent="0.2">
      <c r="B24" s="9" t="s">
        <v>931</v>
      </c>
      <c r="C24" s="10">
        <v>8000000</v>
      </c>
      <c r="D24" s="10">
        <v>7916000</v>
      </c>
    </row>
    <row r="25" spans="2:4" x14ac:dyDescent="0.2">
      <c r="B25" s="9" t="s">
        <v>885</v>
      </c>
      <c r="C25" s="10">
        <v>402500000</v>
      </c>
      <c r="D25" s="10">
        <v>402489000</v>
      </c>
    </row>
    <row r="26" spans="2:4" x14ac:dyDescent="0.2">
      <c r="B26" s="9" t="s">
        <v>938</v>
      </c>
      <c r="C26" s="10">
        <v>312825</v>
      </c>
      <c r="D26" s="10">
        <v>312825</v>
      </c>
    </row>
    <row r="27" spans="2:4" x14ac:dyDescent="0.2">
      <c r="B27" s="9" t="s">
        <v>938</v>
      </c>
      <c r="C27" s="10">
        <v>2546000</v>
      </c>
      <c r="D27" s="10">
        <v>2508500</v>
      </c>
    </row>
    <row r="28" spans="2:4" x14ac:dyDescent="0.2">
      <c r="B28" s="9" t="s">
        <v>892</v>
      </c>
      <c r="C28" s="10">
        <v>100000000</v>
      </c>
      <c r="D28" s="10">
        <v>100000000</v>
      </c>
    </row>
    <row r="29" spans="2:4" x14ac:dyDescent="0.2">
      <c r="B29" s="9" t="s">
        <v>952</v>
      </c>
      <c r="C29" s="10">
        <v>900000</v>
      </c>
      <c r="D29" s="10">
        <v>879345</v>
      </c>
    </row>
    <row r="30" spans="2:4" x14ac:dyDescent="0.2">
      <c r="B30" s="9" t="s">
        <v>869</v>
      </c>
      <c r="C30" s="10">
        <v>300000000</v>
      </c>
      <c r="D30" s="10">
        <v>300000000</v>
      </c>
    </row>
    <row r="31" spans="2:4" x14ac:dyDescent="0.2">
      <c r="B31" s="9" t="s">
        <v>870</v>
      </c>
      <c r="C31" s="10">
        <v>525000000</v>
      </c>
      <c r="D31" s="10">
        <v>532297226.98000002</v>
      </c>
    </row>
    <row r="32" spans="2:4" x14ac:dyDescent="0.2">
      <c r="B32" s="9" t="s">
        <v>870</v>
      </c>
      <c r="C32" s="10">
        <v>450000000</v>
      </c>
      <c r="D32" s="10">
        <v>450000000</v>
      </c>
    </row>
    <row r="33" spans="2:4" x14ac:dyDescent="0.2">
      <c r="B33" s="9" t="s">
        <v>870</v>
      </c>
      <c r="C33" s="10">
        <v>850000000</v>
      </c>
      <c r="D33" s="10">
        <v>850000000</v>
      </c>
    </row>
    <row r="34" spans="2:4" x14ac:dyDescent="0.2">
      <c r="B34" s="9" t="s">
        <v>870</v>
      </c>
      <c r="C34" s="10">
        <v>450000000</v>
      </c>
      <c r="D34" s="10">
        <v>450000000</v>
      </c>
    </row>
    <row r="35" spans="2:4" x14ac:dyDescent="0.2">
      <c r="B35" s="9" t="s">
        <v>870</v>
      </c>
      <c r="C35" s="10">
        <v>750000000</v>
      </c>
      <c r="D35" s="10">
        <v>749686000</v>
      </c>
    </row>
    <row r="36" spans="2:4" x14ac:dyDescent="0.2">
      <c r="B36" s="9" t="s">
        <v>870</v>
      </c>
      <c r="C36" s="10">
        <v>800000000</v>
      </c>
      <c r="D36" s="10">
        <v>799450000</v>
      </c>
    </row>
    <row r="37" spans="2:4" ht="12.75" x14ac:dyDescent="0.2">
      <c r="C37" s="99">
        <f>SUM(C30:C36)</f>
        <v>4125000000</v>
      </c>
      <c r="D37" s="99">
        <f>SUM(D30:D36)</f>
        <v>4131433226.98</v>
      </c>
    </row>
    <row r="38" spans="2:4" x14ac:dyDescent="0.2">
      <c r="B38" s="9" t="s">
        <v>895</v>
      </c>
      <c r="C38" s="10">
        <v>2000000</v>
      </c>
      <c r="D38" s="10">
        <v>2000000</v>
      </c>
    </row>
    <row r="39" spans="2:4" x14ac:dyDescent="0.2">
      <c r="B39" s="9" t="s">
        <v>895</v>
      </c>
      <c r="C39" s="10">
        <v>250000000</v>
      </c>
      <c r="D39" s="10">
        <v>250000000</v>
      </c>
    </row>
    <row r="40" spans="2:4" x14ac:dyDescent="0.2">
      <c r="B40" s="9" t="s">
        <v>872</v>
      </c>
      <c r="C40" s="10">
        <v>250000000</v>
      </c>
      <c r="D40" s="10">
        <v>250000000</v>
      </c>
    </row>
    <row r="41" spans="2:4" x14ac:dyDescent="0.2">
      <c r="B41" s="9" t="s">
        <v>882</v>
      </c>
      <c r="C41" s="10">
        <v>50000000</v>
      </c>
      <c r="D41" s="10">
        <v>49600000</v>
      </c>
    </row>
    <row r="42" spans="2:4" x14ac:dyDescent="0.2">
      <c r="B42" s="9" t="s">
        <v>882</v>
      </c>
      <c r="C42" s="10">
        <v>100000000</v>
      </c>
      <c r="D42" s="10">
        <v>100000000</v>
      </c>
    </row>
    <row r="43" spans="2:4" x14ac:dyDescent="0.2">
      <c r="B43" s="9" t="s">
        <v>882</v>
      </c>
      <c r="C43" s="10">
        <v>200000000</v>
      </c>
      <c r="D43" s="10">
        <v>199775000</v>
      </c>
    </row>
    <row r="44" spans="2:4" x14ac:dyDescent="0.2">
      <c r="B44" s="9" t="s">
        <v>898</v>
      </c>
      <c r="C44" s="10">
        <v>8262637</v>
      </c>
      <c r="D44" s="10">
        <v>8262637</v>
      </c>
    </row>
    <row r="45" spans="2:4" x14ac:dyDescent="0.2">
      <c r="B45" s="9" t="s">
        <v>953</v>
      </c>
      <c r="C45" s="10">
        <v>3068777</v>
      </c>
      <c r="D45" s="10">
        <v>3021345</v>
      </c>
    </row>
    <row r="46" spans="2:4" x14ac:dyDescent="0.2">
      <c r="B46" s="9" t="s">
        <v>890</v>
      </c>
      <c r="C46" s="10">
        <v>0</v>
      </c>
      <c r="D46" s="10">
        <v>0</v>
      </c>
    </row>
    <row r="47" spans="2:4" x14ac:dyDescent="0.2">
      <c r="B47" s="9" t="s">
        <v>881</v>
      </c>
      <c r="C47" s="10">
        <v>16000000</v>
      </c>
      <c r="D47" s="10">
        <v>16000000</v>
      </c>
    </row>
    <row r="48" spans="2:4" x14ac:dyDescent="0.2">
      <c r="B48" s="9" t="s">
        <v>881</v>
      </c>
      <c r="C48" s="10">
        <v>8000000</v>
      </c>
      <c r="D48" s="10">
        <v>8000000</v>
      </c>
    </row>
    <row r="49" spans="2:4" x14ac:dyDescent="0.2">
      <c r="B49" s="9" t="s">
        <v>881</v>
      </c>
      <c r="C49" s="10">
        <v>24000000</v>
      </c>
      <c r="D49" s="10">
        <v>24000000</v>
      </c>
    </row>
    <row r="50" spans="2:4" ht="12.75" x14ac:dyDescent="0.2">
      <c r="C50" s="99">
        <f>SUM(C47:C49)</f>
        <v>48000000</v>
      </c>
      <c r="D50" s="99">
        <f>SUM(D47:D49)</f>
        <v>48000000</v>
      </c>
    </row>
    <row r="51" spans="2:4" x14ac:dyDescent="0.2">
      <c r="B51" s="9" t="s">
        <v>874</v>
      </c>
      <c r="C51" s="10">
        <v>100000000</v>
      </c>
      <c r="D51" s="10">
        <v>100000000</v>
      </c>
    </row>
    <row r="52" spans="2:4" x14ac:dyDescent="0.2">
      <c r="B52" s="9" t="s">
        <v>874</v>
      </c>
      <c r="C52" s="10">
        <v>1180000000</v>
      </c>
      <c r="D52" s="10">
        <v>1181279800.6800001</v>
      </c>
    </row>
    <row r="53" spans="2:4" x14ac:dyDescent="0.2">
      <c r="B53" s="9" t="s">
        <v>874</v>
      </c>
      <c r="C53" s="10">
        <v>300000000</v>
      </c>
      <c r="D53" s="10">
        <v>300000000</v>
      </c>
    </row>
    <row r="54" spans="2:4" x14ac:dyDescent="0.2">
      <c r="B54" s="9" t="s">
        <v>874</v>
      </c>
      <c r="C54" s="10">
        <v>200000000</v>
      </c>
      <c r="D54" s="10">
        <v>200000000</v>
      </c>
    </row>
    <row r="55" spans="2:4" x14ac:dyDescent="0.2">
      <c r="B55" s="9" t="s">
        <v>874</v>
      </c>
      <c r="C55" s="10">
        <v>300000000</v>
      </c>
      <c r="D55" s="10">
        <v>300000000</v>
      </c>
    </row>
    <row r="56" spans="2:4" x14ac:dyDescent="0.2">
      <c r="B56" s="9" t="s">
        <v>874</v>
      </c>
      <c r="C56" s="10">
        <v>30000000</v>
      </c>
      <c r="D56" s="10">
        <v>30000000</v>
      </c>
    </row>
    <row r="57" spans="2:4" ht="12.75" x14ac:dyDescent="0.2">
      <c r="C57" s="99">
        <f>SUM(C51:C56)</f>
        <v>2110000000</v>
      </c>
      <c r="D57" s="99">
        <f>SUM(D51:D56)</f>
        <v>2111279800.6800001</v>
      </c>
    </row>
    <row r="58" spans="2:4" x14ac:dyDescent="0.2">
      <c r="B58" s="9" t="s">
        <v>884</v>
      </c>
      <c r="C58" s="10">
        <v>2000000</v>
      </c>
      <c r="D58" s="10">
        <v>1991200</v>
      </c>
    </row>
    <row r="59" spans="2:4" x14ac:dyDescent="0.2">
      <c r="B59" s="9" t="s">
        <v>897</v>
      </c>
      <c r="C59" s="10">
        <v>42500000</v>
      </c>
      <c r="D59" s="10">
        <v>42460000</v>
      </c>
    </row>
    <row r="60" spans="2:4" x14ac:dyDescent="0.2">
      <c r="B60" s="9" t="s">
        <v>897</v>
      </c>
      <c r="C60" s="10">
        <v>80000000</v>
      </c>
      <c r="D60" s="10">
        <v>78168400</v>
      </c>
    </row>
    <row r="62" spans="2:4" x14ac:dyDescent="0.2">
      <c r="B62" s="9" t="s">
        <v>873</v>
      </c>
      <c r="C62" s="10">
        <v>100000000</v>
      </c>
      <c r="D62" s="10">
        <v>100000000</v>
      </c>
    </row>
    <row r="63" spans="2:4" x14ac:dyDescent="0.2">
      <c r="B63" s="9" t="s">
        <v>873</v>
      </c>
      <c r="C63" s="10">
        <v>250000000</v>
      </c>
      <c r="D63" s="10">
        <v>250000000</v>
      </c>
    </row>
    <row r="64" spans="2:4" x14ac:dyDescent="0.2">
      <c r="B64" s="9" t="s">
        <v>873</v>
      </c>
      <c r="C64" s="10">
        <v>350000000</v>
      </c>
      <c r="D64" s="10">
        <v>348304250</v>
      </c>
    </row>
    <row r="65" spans="2:4" x14ac:dyDescent="0.2">
      <c r="B65" s="9" t="s">
        <v>873</v>
      </c>
      <c r="C65" s="10">
        <v>250000000</v>
      </c>
      <c r="D65" s="10">
        <v>250000000</v>
      </c>
    </row>
    <row r="66" spans="2:4" x14ac:dyDescent="0.2">
      <c r="B66" s="9" t="s">
        <v>873</v>
      </c>
      <c r="C66" s="10">
        <v>100000000</v>
      </c>
      <c r="D66" s="10">
        <v>99814600</v>
      </c>
    </row>
    <row r="67" spans="2:4" x14ac:dyDescent="0.2">
      <c r="B67" s="9" t="s">
        <v>873</v>
      </c>
      <c r="C67" s="10">
        <v>250000000</v>
      </c>
      <c r="D67" s="10">
        <v>250000000</v>
      </c>
    </row>
    <row r="68" spans="2:4" x14ac:dyDescent="0.2">
      <c r="B68" s="9" t="s">
        <v>873</v>
      </c>
      <c r="C68" s="10">
        <v>845000000</v>
      </c>
      <c r="D68" s="10">
        <v>845373764.11000001</v>
      </c>
    </row>
    <row r="69" spans="2:4" x14ac:dyDescent="0.2">
      <c r="B69" s="9" t="s">
        <v>873</v>
      </c>
      <c r="C69" s="10">
        <v>200000000</v>
      </c>
      <c r="D69" s="10">
        <v>200000000</v>
      </c>
    </row>
    <row r="70" spans="2:4" x14ac:dyDescent="0.2">
      <c r="B70" s="9" t="s">
        <v>873</v>
      </c>
      <c r="C70" s="10">
        <v>200000000</v>
      </c>
      <c r="D70" s="10">
        <v>200000000</v>
      </c>
    </row>
    <row r="71" spans="2:4" ht="12.75" x14ac:dyDescent="0.2">
      <c r="C71" s="99">
        <f>SUM(C62:C70)</f>
        <v>2545000000</v>
      </c>
      <c r="D71" s="99">
        <f>SUM(D62:D70)</f>
        <v>2543492614.1100001</v>
      </c>
    </row>
    <row r="72" spans="2:4" x14ac:dyDescent="0.2">
      <c r="B72" s="9" t="s">
        <v>879</v>
      </c>
      <c r="C72" s="10">
        <v>100000000</v>
      </c>
      <c r="D72" s="10">
        <v>100000000</v>
      </c>
    </row>
    <row r="73" spans="2:4" x14ac:dyDescent="0.2">
      <c r="B73" s="9" t="s">
        <v>879</v>
      </c>
      <c r="C73" s="10">
        <v>1000000000</v>
      </c>
      <c r="D73" s="10">
        <v>1000000000</v>
      </c>
    </row>
    <row r="74" spans="2:4" x14ac:dyDescent="0.2">
      <c r="B74" s="9" t="s">
        <v>936</v>
      </c>
      <c r="C74" s="10">
        <v>2875000</v>
      </c>
      <c r="D74" s="10">
        <v>2875000</v>
      </c>
    </row>
    <row r="75" spans="2:4" x14ac:dyDescent="0.2">
      <c r="B75" s="9" t="s">
        <v>934</v>
      </c>
      <c r="C75" s="10">
        <v>11895</v>
      </c>
      <c r="D75" s="10">
        <v>11895</v>
      </c>
    </row>
    <row r="76" spans="2:4" x14ac:dyDescent="0.2">
      <c r="B76" s="9" t="s">
        <v>934</v>
      </c>
      <c r="C76" s="10">
        <v>1000000</v>
      </c>
      <c r="D76" s="10">
        <v>975000</v>
      </c>
    </row>
    <row r="77" spans="2:4" x14ac:dyDescent="0.2">
      <c r="B77" s="9" t="s">
        <v>935</v>
      </c>
      <c r="C77" s="10">
        <v>81000</v>
      </c>
      <c r="D77" s="10">
        <v>81000</v>
      </c>
    </row>
    <row r="78" spans="2:4" x14ac:dyDescent="0.2">
      <c r="B78" s="9" t="s">
        <v>935</v>
      </c>
      <c r="C78" s="10">
        <v>1500000</v>
      </c>
      <c r="D78" s="10">
        <v>1440000</v>
      </c>
    </row>
    <row r="79" spans="2:4" x14ac:dyDescent="0.2">
      <c r="B79" s="9" t="s">
        <v>955</v>
      </c>
      <c r="C79" s="10">
        <v>750000</v>
      </c>
      <c r="D79" s="10">
        <v>731250</v>
      </c>
    </row>
    <row r="80" spans="2:4" x14ac:dyDescent="0.2">
      <c r="B80" s="9" t="s">
        <v>954</v>
      </c>
      <c r="C80" s="10">
        <v>90000</v>
      </c>
      <c r="D80" s="10">
        <v>1</v>
      </c>
    </row>
    <row r="81" spans="2:4" x14ac:dyDescent="0.2">
      <c r="B81" s="9" t="s">
        <v>891</v>
      </c>
      <c r="C81" s="10">
        <v>100000000</v>
      </c>
      <c r="D81" s="10">
        <v>100000000</v>
      </c>
    </row>
    <row r="82" spans="2:4" x14ac:dyDescent="0.2">
      <c r="B82" s="9" t="s">
        <v>891</v>
      </c>
      <c r="C82" s="10">
        <v>150000000</v>
      </c>
      <c r="D82" s="10">
        <v>147304276.31999999</v>
      </c>
    </row>
    <row r="83" spans="2:4" x14ac:dyDescent="0.2">
      <c r="B83" s="9" t="s">
        <v>956</v>
      </c>
      <c r="C83" s="10">
        <v>240000</v>
      </c>
      <c r="D83" s="10">
        <v>240000</v>
      </c>
    </row>
    <row r="84" spans="2:4" x14ac:dyDescent="0.2">
      <c r="B84" s="9" t="s">
        <v>957</v>
      </c>
      <c r="C84" s="10">
        <v>2107389</v>
      </c>
      <c r="D84" s="10">
        <v>2107389.0099999998</v>
      </c>
    </row>
    <row r="86" spans="2:4" x14ac:dyDescent="0.2">
      <c r="B86" s="9" t="s">
        <v>871</v>
      </c>
      <c r="C86" s="10">
        <v>0</v>
      </c>
      <c r="D86" s="10">
        <v>0</v>
      </c>
    </row>
    <row r="87" spans="2:4" x14ac:dyDescent="0.2">
      <c r="B87" s="9" t="s">
        <v>871</v>
      </c>
      <c r="C87" s="10">
        <v>1150000000</v>
      </c>
      <c r="D87" s="10">
        <v>1143384493.5900002</v>
      </c>
    </row>
    <row r="88" spans="2:4" x14ac:dyDescent="0.2">
      <c r="B88" s="9" t="s">
        <v>871</v>
      </c>
      <c r="C88" s="10">
        <v>400000000</v>
      </c>
      <c r="D88" s="10">
        <v>400000000</v>
      </c>
    </row>
    <row r="89" spans="2:4" x14ac:dyDescent="0.2">
      <c r="B89" s="9" t="s">
        <v>871</v>
      </c>
      <c r="C89" s="10">
        <v>300000000</v>
      </c>
      <c r="D89" s="10">
        <v>300000000</v>
      </c>
    </row>
    <row r="90" spans="2:4" x14ac:dyDescent="0.2">
      <c r="B90" s="9" t="s">
        <v>871</v>
      </c>
      <c r="C90" s="10">
        <v>100000000</v>
      </c>
      <c r="D90" s="10">
        <v>100000000</v>
      </c>
    </row>
    <row r="91" spans="2:4" ht="12.75" x14ac:dyDescent="0.2">
      <c r="C91" s="99">
        <f>SUM(C86:C90)</f>
        <v>1950000000</v>
      </c>
      <c r="D91" s="99">
        <f>SUM(D86:D90)</f>
        <v>1943384493.5900002</v>
      </c>
    </row>
    <row r="92" spans="2:4" x14ac:dyDescent="0.2">
      <c r="B92" s="9" t="s">
        <v>964</v>
      </c>
      <c r="C92" s="10">
        <v>780250</v>
      </c>
      <c r="D92" s="10">
        <v>773900</v>
      </c>
    </row>
    <row r="93" spans="2:4" x14ac:dyDescent="0.2">
      <c r="B93" s="9" t="s">
        <v>868</v>
      </c>
      <c r="C93" s="10">
        <v>10000000</v>
      </c>
      <c r="D93" s="10">
        <v>10000000</v>
      </c>
    </row>
    <row r="94" spans="2:4" x14ac:dyDescent="0.2">
      <c r="B94" s="9" t="s">
        <v>866</v>
      </c>
      <c r="C94" s="10">
        <v>50000000</v>
      </c>
      <c r="D94" s="10">
        <v>50000000</v>
      </c>
    </row>
    <row r="95" spans="2:4" x14ac:dyDescent="0.2">
      <c r="B95" s="9" t="s">
        <v>959</v>
      </c>
      <c r="C95" s="10">
        <v>200000</v>
      </c>
      <c r="D95" s="10">
        <v>195000</v>
      </c>
    </row>
    <row r="96" spans="2:4" x14ac:dyDescent="0.2">
      <c r="B96" s="9" t="s">
        <v>937</v>
      </c>
      <c r="C96" s="10">
        <v>3943040</v>
      </c>
      <c r="D96" s="10">
        <v>3163080.43</v>
      </c>
    </row>
    <row r="97" spans="2:4" x14ac:dyDescent="0.2">
      <c r="B97" s="9" t="s">
        <v>960</v>
      </c>
      <c r="C97" s="10">
        <v>90000000</v>
      </c>
      <c r="D97" s="10">
        <v>89055000</v>
      </c>
    </row>
    <row r="98" spans="2:4" x14ac:dyDescent="0.2">
      <c r="B98" s="9" t="s">
        <v>958</v>
      </c>
      <c r="C98" s="10">
        <v>5000000</v>
      </c>
      <c r="D98" s="10">
        <v>4962500</v>
      </c>
    </row>
    <row r="99" spans="2:4" x14ac:dyDescent="0.2">
      <c r="B99" s="9" t="s">
        <v>965</v>
      </c>
      <c r="C99" s="10">
        <v>1388500</v>
      </c>
      <c r="D99" s="10">
        <v>1138500</v>
      </c>
    </row>
    <row r="100" spans="2:4" x14ac:dyDescent="0.2">
      <c r="B100" s="9" t="s">
        <v>962</v>
      </c>
      <c r="C100" s="10">
        <v>869500</v>
      </c>
      <c r="D100" s="10">
        <v>867625</v>
      </c>
    </row>
    <row r="101" spans="2:4" x14ac:dyDescent="0.2">
      <c r="B101" s="9" t="s">
        <v>961</v>
      </c>
      <c r="C101" s="10">
        <v>200000</v>
      </c>
      <c r="D101" s="10">
        <v>1</v>
      </c>
    </row>
    <row r="102" spans="2:4" x14ac:dyDescent="0.2">
      <c r="B102" s="9" t="s">
        <v>963</v>
      </c>
      <c r="C102" s="10">
        <v>400000</v>
      </c>
      <c r="D102" s="10">
        <v>400000</v>
      </c>
    </row>
    <row r="103" spans="2:4" x14ac:dyDescent="0.2">
      <c r="B103" s="9" t="s">
        <v>933</v>
      </c>
      <c r="C103" s="10">
        <v>156596</v>
      </c>
      <c r="D103" s="10">
        <v>156596</v>
      </c>
    </row>
    <row r="104" spans="2:4" x14ac:dyDescent="0.2">
      <c r="B104" s="9" t="s">
        <v>967</v>
      </c>
      <c r="C104" s="10">
        <v>100000</v>
      </c>
      <c r="D104" s="10">
        <v>94001</v>
      </c>
    </row>
    <row r="105" spans="2:4" x14ac:dyDescent="0.2">
      <c r="B105" s="9" t="s">
        <v>968</v>
      </c>
      <c r="C105" s="10">
        <v>195000</v>
      </c>
      <c r="D105" s="10">
        <v>1</v>
      </c>
    </row>
    <row r="106" spans="2:4" x14ac:dyDescent="0.2">
      <c r="B106" s="9" t="s">
        <v>883</v>
      </c>
      <c r="C106" s="10">
        <v>450000000</v>
      </c>
      <c r="D106" s="10">
        <v>449900200</v>
      </c>
    </row>
    <row r="107" spans="2:4" x14ac:dyDescent="0.2">
      <c r="B107" s="9" t="s">
        <v>883</v>
      </c>
      <c r="C107" s="10">
        <v>1000000</v>
      </c>
      <c r="D107" s="10">
        <v>995600</v>
      </c>
    </row>
    <row r="108" spans="2:4" x14ac:dyDescent="0.2">
      <c r="B108" s="9" t="s">
        <v>883</v>
      </c>
      <c r="C108" s="10">
        <v>350000000</v>
      </c>
      <c r="D108" s="10">
        <v>350000000</v>
      </c>
    </row>
    <row r="109" spans="2:4" x14ac:dyDescent="0.2">
      <c r="B109" s="9" t="s">
        <v>875</v>
      </c>
      <c r="C109" s="10">
        <v>510000000</v>
      </c>
      <c r="D109" s="10">
        <v>510000000</v>
      </c>
    </row>
    <row r="110" spans="2:4" x14ac:dyDescent="0.2">
      <c r="B110" s="9" t="s">
        <v>966</v>
      </c>
      <c r="C110" s="10">
        <v>6000000</v>
      </c>
      <c r="D110" s="10">
        <v>6000000</v>
      </c>
    </row>
    <row r="111" spans="2:4" x14ac:dyDescent="0.2">
      <c r="B111" s="9" t="s">
        <v>969</v>
      </c>
      <c r="C111" s="10">
        <v>57904.079999999994</v>
      </c>
      <c r="D111" s="10">
        <v>47516.979999999996</v>
      </c>
    </row>
    <row r="112" spans="2:4" x14ac:dyDescent="0.2">
      <c r="B112" s="9" t="s">
        <v>970</v>
      </c>
      <c r="C112" s="10">
        <v>235400</v>
      </c>
      <c r="D112" s="10">
        <v>235400</v>
      </c>
    </row>
    <row r="113" spans="2:4" x14ac:dyDescent="0.2">
      <c r="B113" s="9" t="s">
        <v>971</v>
      </c>
      <c r="C113" s="10">
        <v>5000000</v>
      </c>
      <c r="D113" s="10">
        <v>4947500</v>
      </c>
    </row>
    <row r="114" spans="2:4" x14ac:dyDescent="0.2">
      <c r="B114" s="9" t="s">
        <v>878</v>
      </c>
      <c r="C114" s="10">
        <v>350000000</v>
      </c>
      <c r="D114" s="10">
        <v>350089545.56</v>
      </c>
    </row>
    <row r="115" spans="2:4" x14ac:dyDescent="0.2">
      <c r="B115" s="9" t="s">
        <v>878</v>
      </c>
      <c r="C115" s="10">
        <v>200000000</v>
      </c>
      <c r="D115" s="10">
        <v>200000000</v>
      </c>
    </row>
    <row r="116" spans="2:4" x14ac:dyDescent="0.2">
      <c r="B116" s="9" t="s">
        <v>878</v>
      </c>
      <c r="C116" s="10">
        <v>200000000</v>
      </c>
      <c r="D116" s="10">
        <v>200000000</v>
      </c>
    </row>
    <row r="117" spans="2:4" x14ac:dyDescent="0.2">
      <c r="B117" s="9" t="s">
        <v>878</v>
      </c>
      <c r="C117" s="10">
        <v>50000000</v>
      </c>
      <c r="D117" s="10">
        <v>50000000</v>
      </c>
    </row>
    <row r="118" spans="2:4" x14ac:dyDescent="0.2">
      <c r="B118" s="9" t="s">
        <v>878</v>
      </c>
      <c r="C118" s="10">
        <v>1450000000</v>
      </c>
      <c r="D118" s="10">
        <v>1449996300.29</v>
      </c>
    </row>
    <row r="119" spans="2:4" x14ac:dyDescent="0.2">
      <c r="B119" s="9" t="s">
        <v>878</v>
      </c>
      <c r="C119" s="10">
        <v>800000000</v>
      </c>
      <c r="D119" s="10">
        <v>798652736.97000003</v>
      </c>
    </row>
    <row r="120" spans="2:4" x14ac:dyDescent="0.2">
      <c r="B120" s="9" t="s">
        <v>876</v>
      </c>
      <c r="C120" s="10">
        <v>466800000</v>
      </c>
      <c r="D120" s="10">
        <v>466800000</v>
      </c>
    </row>
    <row r="121" spans="2:4" x14ac:dyDescent="0.2">
      <c r="B121" s="9" t="s">
        <v>876</v>
      </c>
      <c r="C121" s="10">
        <v>500000000</v>
      </c>
      <c r="D121" s="10">
        <v>500537087.88</v>
      </c>
    </row>
    <row r="122" spans="2:4" x14ac:dyDescent="0.2">
      <c r="B122" s="9" t="s">
        <v>876</v>
      </c>
      <c r="C122" s="10">
        <v>600000000</v>
      </c>
      <c r="D122" s="10">
        <v>600682420.80999994</v>
      </c>
    </row>
    <row r="123" spans="2:4" x14ac:dyDescent="0.2">
      <c r="B123" s="9" t="s">
        <v>876</v>
      </c>
      <c r="C123" s="10">
        <v>790000000</v>
      </c>
      <c r="D123" s="10">
        <v>784528010</v>
      </c>
    </row>
    <row r="124" spans="2:4" x14ac:dyDescent="0.2">
      <c r="B124" s="9" t="s">
        <v>972</v>
      </c>
      <c r="C124" s="10">
        <v>44000</v>
      </c>
      <c r="D124" s="10">
        <v>44000</v>
      </c>
    </row>
    <row r="125" spans="2:4" x14ac:dyDescent="0.2">
      <c r="B125" s="9" t="s">
        <v>973</v>
      </c>
      <c r="C125" s="10">
        <v>281250</v>
      </c>
      <c r="D125" s="10">
        <v>278296.87</v>
      </c>
    </row>
    <row r="126" spans="2:4" x14ac:dyDescent="0.2">
      <c r="B126" s="9" t="s">
        <v>926</v>
      </c>
      <c r="C126" s="10">
        <v>6000000</v>
      </c>
      <c r="D126" s="10">
        <v>5937000</v>
      </c>
    </row>
    <row r="127" spans="2:4" x14ac:dyDescent="0.2">
      <c r="B127" s="9" t="s">
        <v>975</v>
      </c>
      <c r="C127" s="10">
        <v>500000</v>
      </c>
      <c r="D127" s="10">
        <v>411250</v>
      </c>
    </row>
    <row r="128" spans="2:4" x14ac:dyDescent="0.2">
      <c r="B128" s="9" t="s">
        <v>974</v>
      </c>
      <c r="C128" s="10">
        <v>5000000</v>
      </c>
      <c r="D128" s="10">
        <v>4947500</v>
      </c>
    </row>
    <row r="129" spans="2:4" x14ac:dyDescent="0.2">
      <c r="B129" s="9" t="s">
        <v>900</v>
      </c>
      <c r="C129" s="10">
        <v>1000000</v>
      </c>
      <c r="D129" s="10">
        <v>975000</v>
      </c>
    </row>
    <row r="130" spans="2:4" x14ac:dyDescent="0.2">
      <c r="B130" s="9" t="s">
        <v>901</v>
      </c>
      <c r="C130" s="10">
        <v>3448222</v>
      </c>
      <c r="D130" s="10">
        <v>3448222</v>
      </c>
    </row>
    <row r="131" spans="2:4" x14ac:dyDescent="0.2">
      <c r="B131" s="9" t="s">
        <v>904</v>
      </c>
      <c r="C131" s="10">
        <v>209531</v>
      </c>
      <c r="D131" s="10">
        <v>201149.76</v>
      </c>
    </row>
    <row r="132" spans="2:4" x14ac:dyDescent="0.2">
      <c r="B132" s="9" t="s">
        <v>902</v>
      </c>
      <c r="C132" s="10">
        <v>1000000</v>
      </c>
      <c r="D132" s="10">
        <v>960000</v>
      </c>
    </row>
    <row r="133" spans="2:4" x14ac:dyDescent="0.2">
      <c r="B133" s="9" t="s">
        <v>903</v>
      </c>
      <c r="C133" s="10">
        <v>675000</v>
      </c>
      <c r="D133" s="10">
        <v>573750</v>
      </c>
    </row>
    <row r="134" spans="2:4" x14ac:dyDescent="0.2">
      <c r="B134" s="9" t="s">
        <v>899</v>
      </c>
      <c r="C134" s="10">
        <v>7500000</v>
      </c>
      <c r="D134" s="10">
        <v>7425000</v>
      </c>
    </row>
    <row r="135" spans="2:4" x14ac:dyDescent="0.2">
      <c r="B135" s="9" t="s">
        <v>877</v>
      </c>
      <c r="C135" s="10">
        <v>890000000</v>
      </c>
      <c r="D135" s="10">
        <v>888730300</v>
      </c>
    </row>
    <row r="136" spans="2:4" x14ac:dyDescent="0.2">
      <c r="B136" s="9" t="s">
        <v>877</v>
      </c>
      <c r="C136" s="10">
        <v>600000000</v>
      </c>
      <c r="D136" s="10">
        <v>603660168.88999999</v>
      </c>
    </row>
    <row r="137" spans="2:4" x14ac:dyDescent="0.2">
      <c r="B137" s="9" t="s">
        <v>877</v>
      </c>
      <c r="C137" s="10">
        <v>410000000</v>
      </c>
      <c r="D137" s="10">
        <v>410000000</v>
      </c>
    </row>
    <row r="138" spans="2:4" x14ac:dyDescent="0.2">
      <c r="B138" s="9" t="s">
        <v>877</v>
      </c>
      <c r="C138" s="10">
        <v>100000000</v>
      </c>
      <c r="D138" s="10">
        <v>100000000</v>
      </c>
    </row>
    <row r="139" spans="2:4" x14ac:dyDescent="0.2">
      <c r="B139" s="9" t="s">
        <v>877</v>
      </c>
      <c r="C139" s="10">
        <v>50000000</v>
      </c>
      <c r="D139" s="10">
        <v>50019873.119999997</v>
      </c>
    </row>
    <row r="140" spans="2:4" x14ac:dyDescent="0.2">
      <c r="B140" s="9" t="s">
        <v>913</v>
      </c>
      <c r="C140" s="10">
        <v>5062500</v>
      </c>
      <c r="D140" s="10">
        <v>5009343.75</v>
      </c>
    </row>
    <row r="141" spans="2:4" x14ac:dyDescent="0.2">
      <c r="B141" s="9" t="s">
        <v>913</v>
      </c>
      <c r="C141" s="10">
        <v>7153950</v>
      </c>
      <c r="D141" s="10">
        <v>7153950</v>
      </c>
    </row>
    <row r="142" spans="2:4" x14ac:dyDescent="0.2">
      <c r="B142" s="9" t="s">
        <v>914</v>
      </c>
      <c r="C142" s="10">
        <v>3300000</v>
      </c>
      <c r="D142" s="10">
        <v>3216000</v>
      </c>
    </row>
    <row r="143" spans="2:4" x14ac:dyDescent="0.2">
      <c r="B143" s="9" t="s">
        <v>919</v>
      </c>
      <c r="C143" s="10">
        <v>12377797</v>
      </c>
      <c r="D143" s="10">
        <v>1</v>
      </c>
    </row>
    <row r="144" spans="2:4" x14ac:dyDescent="0.2">
      <c r="B144" s="9" t="s">
        <v>908</v>
      </c>
      <c r="C144" s="10">
        <v>480000</v>
      </c>
      <c r="D144" s="10">
        <v>474114</v>
      </c>
    </row>
    <row r="145" spans="2:4" x14ac:dyDescent="0.2">
      <c r="B145" s="9" t="s">
        <v>908</v>
      </c>
      <c r="C145" s="10">
        <v>598200</v>
      </c>
      <c r="D145" s="10">
        <v>598200</v>
      </c>
    </row>
    <row r="146" spans="2:4" x14ac:dyDescent="0.2">
      <c r="B146" s="9" t="s">
        <v>916</v>
      </c>
      <c r="C146" s="10">
        <v>28500</v>
      </c>
      <c r="D146" s="10">
        <v>28500</v>
      </c>
    </row>
    <row r="147" spans="2:4" x14ac:dyDescent="0.2">
      <c r="B147" s="9" t="s">
        <v>915</v>
      </c>
      <c r="C147" s="10">
        <v>0</v>
      </c>
      <c r="D147" s="10">
        <v>0</v>
      </c>
    </row>
    <row r="148" spans="2:4" x14ac:dyDescent="0.2">
      <c r="B148" s="9" t="s">
        <v>918</v>
      </c>
      <c r="C148" s="10">
        <v>600000</v>
      </c>
      <c r="D148" s="10">
        <v>582000</v>
      </c>
    </row>
    <row r="149" spans="2:4" x14ac:dyDescent="0.2">
      <c r="B149" s="9" t="s">
        <v>906</v>
      </c>
      <c r="C149" s="10">
        <v>6610000</v>
      </c>
      <c r="D149" s="10">
        <v>6324750</v>
      </c>
    </row>
    <row r="150" spans="2:4" x14ac:dyDescent="0.2">
      <c r="B150" s="9" t="s">
        <v>906</v>
      </c>
      <c r="C150" s="10">
        <v>15000000</v>
      </c>
      <c r="D150" s="10">
        <v>14842500</v>
      </c>
    </row>
    <row r="151" spans="2:4" x14ac:dyDescent="0.2">
      <c r="B151" s="9" t="s">
        <v>912</v>
      </c>
      <c r="C151" s="10">
        <v>300000</v>
      </c>
      <c r="D151" s="10">
        <v>300000</v>
      </c>
    </row>
    <row r="152" spans="2:4" x14ac:dyDescent="0.2">
      <c r="B152" s="9" t="s">
        <v>911</v>
      </c>
      <c r="C152" s="10">
        <v>2500</v>
      </c>
      <c r="D152" s="10">
        <v>1</v>
      </c>
    </row>
    <row r="153" spans="2:4" x14ac:dyDescent="0.2">
      <c r="B153" s="9" t="s">
        <v>907</v>
      </c>
      <c r="C153" s="10">
        <v>5289220.91</v>
      </c>
      <c r="D153" s="10">
        <v>5289220.91</v>
      </c>
    </row>
    <row r="154" spans="2:4" x14ac:dyDescent="0.2">
      <c r="B154" s="9" t="s">
        <v>917</v>
      </c>
      <c r="C154" s="10">
        <v>5000000</v>
      </c>
      <c r="D154" s="10">
        <v>4947500</v>
      </c>
    </row>
    <row r="155" spans="2:4" x14ac:dyDescent="0.2">
      <c r="B155" s="9" t="s">
        <v>905</v>
      </c>
      <c r="C155" s="10">
        <v>15709807</v>
      </c>
      <c r="D155" s="10">
        <v>15709807</v>
      </c>
    </row>
    <row r="156" spans="2:4" x14ac:dyDescent="0.2">
      <c r="B156" s="9" t="s">
        <v>909</v>
      </c>
      <c r="C156" s="10">
        <v>8000000</v>
      </c>
      <c r="D156" s="10">
        <v>7680000</v>
      </c>
    </row>
    <row r="157" spans="2:4" x14ac:dyDescent="0.2">
      <c r="B157" s="9" t="s">
        <v>909</v>
      </c>
      <c r="C157" s="10">
        <v>4965780</v>
      </c>
      <c r="D157" s="10">
        <v>4965780</v>
      </c>
    </row>
    <row r="158" spans="2:4" x14ac:dyDescent="0.2">
      <c r="B158" s="9" t="s">
        <v>880</v>
      </c>
      <c r="C158" s="10">
        <v>100000000</v>
      </c>
      <c r="D158" s="10">
        <v>102217753.03</v>
      </c>
    </row>
    <row r="159" spans="2:4" x14ac:dyDescent="0.2">
      <c r="B159" s="9" t="s">
        <v>922</v>
      </c>
      <c r="C159" s="10">
        <v>600000</v>
      </c>
      <c r="D159" s="10">
        <v>600000</v>
      </c>
    </row>
    <row r="160" spans="2:4" x14ac:dyDescent="0.2">
      <c r="B160" s="9" t="s">
        <v>920</v>
      </c>
      <c r="C160" s="10">
        <v>500000</v>
      </c>
      <c r="D160" s="10">
        <v>500000</v>
      </c>
    </row>
    <row r="161" spans="2:4" x14ac:dyDescent="0.2">
      <c r="B161" s="9" t="s">
        <v>888</v>
      </c>
      <c r="C161" s="10">
        <v>200000000</v>
      </c>
      <c r="D161" s="10">
        <v>200000000</v>
      </c>
    </row>
    <row r="162" spans="2:4" x14ac:dyDescent="0.2">
      <c r="B162" s="9" t="s">
        <v>888</v>
      </c>
      <c r="C162" s="10">
        <v>455000000</v>
      </c>
      <c r="D162" s="10">
        <v>455516864.81999999</v>
      </c>
    </row>
    <row r="163" spans="2:4" x14ac:dyDescent="0.2">
      <c r="B163" s="9" t="s">
        <v>888</v>
      </c>
      <c r="C163" s="10">
        <v>250000000</v>
      </c>
      <c r="D163" s="10">
        <v>249683350</v>
      </c>
    </row>
    <row r="164" spans="2:4" x14ac:dyDescent="0.2">
      <c r="B164" s="9" t="s">
        <v>888</v>
      </c>
      <c r="C164" s="10">
        <v>200000000</v>
      </c>
      <c r="D164" s="10">
        <v>200000000</v>
      </c>
    </row>
    <row r="165" spans="2:4" x14ac:dyDescent="0.2">
      <c r="B165" s="9" t="s">
        <v>893</v>
      </c>
      <c r="C165" s="10">
        <v>100000000</v>
      </c>
      <c r="D165" s="10">
        <v>103322770.37</v>
      </c>
    </row>
    <row r="166" spans="2:4" x14ac:dyDescent="0.2">
      <c r="B166" s="9" t="s">
        <v>921</v>
      </c>
      <c r="C166" s="10">
        <v>380000</v>
      </c>
      <c r="D166" s="10">
        <v>380000</v>
      </c>
    </row>
    <row r="167" spans="2:4" x14ac:dyDescent="0.2">
      <c r="B167" s="9" t="s">
        <v>886</v>
      </c>
      <c r="C167" s="10">
        <v>20000000</v>
      </c>
      <c r="D167" s="10">
        <v>20000000</v>
      </c>
    </row>
    <row r="168" spans="2:4" x14ac:dyDescent="0.2">
      <c r="B168" s="9" t="s">
        <v>887</v>
      </c>
      <c r="C168" s="10">
        <v>50000000</v>
      </c>
      <c r="D168" s="10">
        <v>50000000</v>
      </c>
    </row>
    <row r="169" spans="2:4" x14ac:dyDescent="0.2">
      <c r="B169" s="9" t="s">
        <v>950</v>
      </c>
      <c r="C169" s="10">
        <v>3035599</v>
      </c>
      <c r="D169" s="10">
        <v>3035599</v>
      </c>
    </row>
    <row r="170" spans="2:4" x14ac:dyDescent="0.2">
      <c r="B170" s="9" t="s">
        <v>925</v>
      </c>
      <c r="C170" s="10">
        <v>0</v>
      </c>
      <c r="D170" s="10">
        <v>500000</v>
      </c>
    </row>
    <row r="171" spans="2:4" x14ac:dyDescent="0.2">
      <c r="B171" s="9" t="s">
        <v>923</v>
      </c>
      <c r="C171" s="10">
        <v>0</v>
      </c>
      <c r="D171" s="10">
        <v>680000</v>
      </c>
    </row>
    <row r="172" spans="2:4" x14ac:dyDescent="0.2">
      <c r="B172" s="9" t="s">
        <v>924</v>
      </c>
      <c r="C172" s="10">
        <v>281250</v>
      </c>
      <c r="D172" s="10">
        <v>281250</v>
      </c>
    </row>
    <row r="173" spans="2:4" x14ac:dyDescent="0.2">
      <c r="B173" s="9" t="s">
        <v>867</v>
      </c>
      <c r="C173" s="10">
        <v>2500000</v>
      </c>
      <c r="D173" s="10">
        <v>2497000</v>
      </c>
    </row>
    <row r="174" spans="2:4" x14ac:dyDescent="0.2">
      <c r="B174" s="9" t="s">
        <v>932</v>
      </c>
      <c r="C174" s="10">
        <v>26100</v>
      </c>
      <c r="D174" s="10">
        <v>2</v>
      </c>
    </row>
  </sheetData>
  <autoFilter ref="B2:D2"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IRDA_FORM_NL-29</vt:lpstr>
      <vt:lpstr>DEB_2011-12</vt:lpstr>
      <vt:lpstr>IN_GOV_2011-12</vt:lpstr>
      <vt:lpstr>ST_GOV-2011-12</vt:lpstr>
      <vt:lpstr>SCH_2009-10</vt:lpstr>
      <vt:lpstr>Sheet1</vt:lpstr>
      <vt:lpstr>Sheet2</vt:lpstr>
      <vt:lpstr>Sheet1 (2)</vt:lpstr>
      <vt:lpstr>Sheet4</vt:lpstr>
      <vt:lpstr>'DEB_2011-12'!Print_Area</vt:lpstr>
      <vt:lpstr>'IN_GOV_2011-12'!Print_Area</vt:lpstr>
      <vt:lpstr>'IRDA_FORM_NL-29'!Print_Area</vt:lpstr>
      <vt:lpstr>'ST_GOV-2011-12'!Print_Area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71527</dc:creator>
  <cp:lastModifiedBy>Ranadhir Dey 71705</cp:lastModifiedBy>
  <cp:lastPrinted>2013-12-12T07:39:14Z</cp:lastPrinted>
  <dcterms:created xsi:type="dcterms:W3CDTF">2009-10-13T06:42:57Z</dcterms:created>
  <dcterms:modified xsi:type="dcterms:W3CDTF">2016-02-19T09:44:21Z</dcterms:modified>
</cp:coreProperties>
</file>