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6 COM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N21" i="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Z21"/>
  <c r="Y21"/>
  <c r="X21"/>
  <c r="W21"/>
  <c r="V21"/>
  <c r="AD21" s="1"/>
  <c r="U21"/>
  <c r="AC21" s="1"/>
  <c r="T21"/>
  <c r="AB21" s="1"/>
  <c r="S21"/>
  <c r="AA21" s="1"/>
  <c r="R21"/>
  <c r="Q21"/>
  <c r="P21"/>
  <c r="O21"/>
  <c r="N21"/>
  <c r="M21"/>
  <c r="L21"/>
  <c r="K21"/>
  <c r="J21"/>
  <c r="I21"/>
  <c r="H21"/>
  <c r="G21"/>
  <c r="F21"/>
  <c r="E21"/>
  <c r="D21"/>
  <c r="C21"/>
  <c r="BR20"/>
  <c r="BQ20"/>
  <c r="BP20"/>
  <c r="BO20"/>
  <c r="AD20"/>
  <c r="AC20"/>
  <c r="AB20"/>
  <c r="AA20"/>
  <c r="BR19"/>
  <c r="BQ19"/>
  <c r="BP19"/>
  <c r="BO19"/>
  <c r="AD19"/>
  <c r="AC19"/>
  <c r="AB19"/>
  <c r="AA19"/>
  <c r="BR18"/>
  <c r="BQ18"/>
  <c r="BP18"/>
  <c r="BO18"/>
  <c r="AD18"/>
  <c r="AC18"/>
  <c r="AB18"/>
  <c r="AA18"/>
  <c r="BR17"/>
  <c r="BQ17"/>
  <c r="BP17"/>
  <c r="BO17"/>
  <c r="AD17"/>
  <c r="AC17"/>
  <c r="AB17"/>
  <c r="AA17"/>
  <c r="BR16"/>
  <c r="BR21" s="1"/>
  <c r="BQ16"/>
  <c r="BQ21" s="1"/>
  <c r="BP16"/>
  <c r="BP21" s="1"/>
  <c r="BO16"/>
  <c r="BO21" s="1"/>
  <c r="AD16"/>
  <c r="AC16"/>
  <c r="AB16"/>
  <c r="AA16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Z14"/>
  <c r="Y14"/>
  <c r="X14"/>
  <c r="W14"/>
  <c r="V14"/>
  <c r="U14"/>
  <c r="T14"/>
  <c r="S14"/>
  <c r="N14"/>
  <c r="M14"/>
  <c r="L14"/>
  <c r="K14"/>
  <c r="J14"/>
  <c r="I14"/>
  <c r="H14"/>
  <c r="G14"/>
  <c r="F14"/>
  <c r="E14"/>
  <c r="D14"/>
  <c r="C14"/>
  <c r="AD13"/>
  <c r="BN13" s="1"/>
  <c r="AC13"/>
  <c r="BM13" s="1"/>
  <c r="AB13"/>
  <c r="BL13" s="1"/>
  <c r="AA13"/>
  <c r="BK13" s="1"/>
  <c r="R13"/>
  <c r="BR13" s="1"/>
  <c r="Q13"/>
  <c r="BQ13" s="1"/>
  <c r="P13"/>
  <c r="BP13" s="1"/>
  <c r="O13"/>
  <c r="BO13" s="1"/>
  <c r="AD12"/>
  <c r="BN12" s="1"/>
  <c r="AC12"/>
  <c r="BM12" s="1"/>
  <c r="AB12"/>
  <c r="BL12" s="1"/>
  <c r="AA12"/>
  <c r="BK12" s="1"/>
  <c r="R12"/>
  <c r="BR12" s="1"/>
  <c r="Q12"/>
  <c r="BQ12" s="1"/>
  <c r="P12"/>
  <c r="BP12" s="1"/>
  <c r="O12"/>
  <c r="BO12" s="1"/>
  <c r="AD11"/>
  <c r="AD14" s="1"/>
  <c r="AC11"/>
  <c r="AC14" s="1"/>
  <c r="AB11"/>
  <c r="AB14" s="1"/>
  <c r="AA11"/>
  <c r="AA14" s="1"/>
  <c r="R11"/>
  <c r="R14" s="1"/>
  <c r="Q11"/>
  <c r="Q14" s="1"/>
  <c r="P11"/>
  <c r="P14" s="1"/>
  <c r="O11"/>
  <c r="O14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N11" l="1"/>
  <c r="BN14" s="1"/>
  <c r="BR11"/>
  <c r="BR14" s="1"/>
  <c r="BM11"/>
  <c r="BM14" s="1"/>
  <c r="BQ11"/>
  <c r="BQ14" s="1"/>
  <c r="BL11"/>
  <c r="BL14" s="1"/>
  <c r="BP11"/>
  <c r="BP14" s="1"/>
  <c r="BK11"/>
  <c r="BK14" s="1"/>
  <c r="BO11"/>
  <c r="BO14" s="1"/>
</calcChain>
</file>

<file path=xl/sharedStrings.xml><?xml version="1.0" encoding="utf-8"?>
<sst xmlns="http://schemas.openxmlformats.org/spreadsheetml/2006/main" count="38" uniqueCount="35">
  <si>
    <t>NATIONAL INSURANCE COMPANY LIMITED</t>
  </si>
  <si>
    <t>CIN: U10200WB1906GOI001713</t>
  </si>
  <si>
    <t>FORM NL-6 COMMISSION SCHEDULE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</si>
  <si>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</si>
  <si>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</si>
  <si>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</si>
  <si>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</si>
  <si>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</si>
  <si>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</si>
  <si>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</si>
  <si>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</si>
  <si>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</si>
  <si>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</si>
  <si>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</si>
  <si>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</si>
  <si>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</si>
  <si>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</si>
  <si>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</si>
  <si>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</si>
  <si>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</si>
  <si>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MISCELLANEOUS TOTAL</t>
  </si>
  <si>
    <t>TOTAL BUSINESS</t>
  </si>
  <si>
    <t>COMMISSION</t>
  </si>
  <si>
    <t>Direct</t>
  </si>
  <si>
    <t>Add - Reinsurance accepted</t>
  </si>
  <si>
    <t>Less - Commission on Reinsurance ceded</t>
  </si>
  <si>
    <t>NET COMMISSION</t>
  </si>
  <si>
    <t>Break-up of the expenses (Gross) incurred to procure business is indicated below:</t>
  </si>
  <si>
    <t>Agents</t>
  </si>
  <si>
    <t>Brokers</t>
  </si>
  <si>
    <t>Corporate Agency</t>
  </si>
  <si>
    <t>Referral</t>
  </si>
  <si>
    <t>Others (pl. specify)</t>
  </si>
  <si>
    <t>TOTAL</t>
  </si>
  <si>
    <t>Note: The profit/ commission, if any, are to be combined with the Re-insurance accepted or Re-insurance ceded figures.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</si>
</sst>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0" borderId="5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6" fillId="0" borderId="9" xfId="0" applyFont="1" applyFill="1" applyBorder="1"/>
    <xf numFmtId="1" fontId="6" fillId="0" borderId="10" xfId="0" applyNumberFormat="1" applyFont="1" applyFill="1" applyBorder="1"/>
    <xf numFmtId="1" fontId="6" fillId="0" borderId="11" xfId="0" applyNumberFormat="1" applyFont="1" applyFill="1" applyBorder="1"/>
    <xf numFmtId="1" fontId="6" fillId="0" borderId="12" xfId="0" applyNumberFormat="1" applyFont="1" applyFill="1" applyBorder="1"/>
    <xf numFmtId="0" fontId="6" fillId="0" borderId="0" xfId="0" applyFont="1" applyFill="1"/>
    <xf numFmtId="0" fontId="6" fillId="0" borderId="13" xfId="0" applyFont="1" applyFill="1" applyBorder="1" applyAlignment="1">
      <alignment horizontal="left"/>
    </xf>
    <xf numFmtId="0" fontId="2" fillId="0" borderId="1" xfId="0" applyFont="1" applyFill="1" applyBorder="1"/>
    <xf numFmtId="1" fontId="2" fillId="0" borderId="2" xfId="0" applyNumberFormat="1" applyFont="1" applyFill="1" applyBorder="1"/>
    <xf numFmtId="1" fontId="2" fillId="0" borderId="3" xfId="0" applyNumberFormat="1" applyFont="1" applyFill="1" applyBorder="1"/>
    <xf numFmtId="1" fontId="2" fillId="0" borderId="14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1" fontId="2" fillId="0" borderId="15" xfId="0" applyNumberFormat="1" applyFont="1" applyFill="1" applyBorder="1"/>
    <xf numFmtId="1" fontId="6" fillId="0" borderId="16" xfId="0" applyNumberFormat="1" applyFont="1" applyFill="1" applyBorder="1"/>
    <xf numFmtId="0" fontId="6" fillId="0" borderId="10" xfId="0" applyFont="1" applyFill="1" applyBorder="1"/>
    <xf numFmtId="0" fontId="6" fillId="0" borderId="11" xfId="0" applyFont="1" applyFill="1" applyBorder="1"/>
    <xf numFmtId="1" fontId="2" fillId="0" borderId="0" xfId="0" applyNumberFormat="1" applyFont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30.09.2017</v>
          </cell>
          <cell r="D1" t="str">
            <v>30th SEPTEMBER 2017</v>
          </cell>
          <cell r="E1" t="str">
            <v>30.09.2016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7">
    <tabColor rgb="FF92D050"/>
  </sheetPr>
  <dimension ref="A1:CL24"/>
  <sheetViews>
    <sheetView showGridLines="0" showZeros="0" tabSelected="1" topLeftCell="BJ1" workbookViewId="0">
      <selection activeCell="B6" sqref="B6:BR6"/>
    </sheetView>
  </sheetViews>
  <sheetFormatPr defaultColWidth="0" defaultRowHeight="21" customHeight="1" zeroHeight="1"/>
  <cols>
    <col min="1" max="1" width="5.5703125" style="2" customWidth="1"/>
    <col min="2" max="2" width="57" style="2" customWidth="1"/>
    <col min="3" max="70" width="17.7109375" style="2" customWidth="1"/>
    <col min="71" max="72" width="9.140625" style="2" customWidth="1"/>
    <col min="73" max="73" width="16.7109375" style="2" bestFit="1" customWidth="1"/>
    <col min="74" max="90" width="0" style="2" hidden="1" customWidth="1"/>
    <col min="91" max="16384" width="9.140625" style="2" hidden="1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 ht="22.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U4" s="5"/>
    </row>
    <row r="5" spans="2:73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</row>
    <row r="6" spans="2:73">
      <c r="B6" s="3" t="str">
        <f>"Commission for the period ended " &amp;[1]INDEX!D1</f>
        <v>Commission for the period ended 30th SEPTEMBER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3" ht="21.75" thickBot="1">
      <c r="F7" s="6" t="s">
        <v>3</v>
      </c>
      <c r="G7" s="6"/>
      <c r="H7" s="6"/>
      <c r="I7" s="6"/>
      <c r="J7" s="6"/>
      <c r="K7" s="6"/>
      <c r="L7" s="6"/>
      <c r="M7" s="6"/>
      <c r="N7" s="6"/>
      <c r="R7" s="6" t="s">
        <v>3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N7" s="6" t="s">
        <v>3</v>
      </c>
      <c r="BR7" s="6" t="s">
        <v>3</v>
      </c>
    </row>
    <row r="8" spans="2:73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10"/>
      <c r="K8" s="8" t="s">
        <v>7</v>
      </c>
      <c r="L8" s="9"/>
      <c r="M8" s="9"/>
      <c r="N8" s="10"/>
      <c r="O8" s="8" t="s">
        <v>8</v>
      </c>
      <c r="P8" s="9"/>
      <c r="Q8" s="9"/>
      <c r="R8" s="10"/>
      <c r="S8" s="8" t="s">
        <v>9</v>
      </c>
      <c r="T8" s="9"/>
      <c r="U8" s="9"/>
      <c r="V8" s="10"/>
      <c r="W8" s="8" t="s">
        <v>10</v>
      </c>
      <c r="X8" s="9"/>
      <c r="Y8" s="9"/>
      <c r="Z8" s="10"/>
      <c r="AA8" s="8" t="s">
        <v>11</v>
      </c>
      <c r="AB8" s="9"/>
      <c r="AC8" s="9"/>
      <c r="AD8" s="10"/>
      <c r="AE8" s="8" t="s">
        <v>12</v>
      </c>
      <c r="AF8" s="9"/>
      <c r="AG8" s="9"/>
      <c r="AH8" s="10"/>
      <c r="AI8" s="8" t="s">
        <v>13</v>
      </c>
      <c r="AJ8" s="9"/>
      <c r="AK8" s="9"/>
      <c r="AL8" s="10"/>
      <c r="AM8" s="8" t="s">
        <v>14</v>
      </c>
      <c r="AN8" s="9"/>
      <c r="AO8" s="9"/>
      <c r="AP8" s="10"/>
      <c r="AQ8" s="8" t="s">
        <v>15</v>
      </c>
      <c r="AR8" s="9"/>
      <c r="AS8" s="9"/>
      <c r="AT8" s="10"/>
      <c r="AU8" s="8" t="s">
        <v>16</v>
      </c>
      <c r="AV8" s="9"/>
      <c r="AW8" s="9"/>
      <c r="AX8" s="10"/>
      <c r="AY8" s="8" t="s">
        <v>17</v>
      </c>
      <c r="AZ8" s="9"/>
      <c r="BA8" s="9"/>
      <c r="BB8" s="10"/>
      <c r="BC8" s="8" t="s">
        <v>18</v>
      </c>
      <c r="BD8" s="9"/>
      <c r="BE8" s="9"/>
      <c r="BF8" s="10"/>
      <c r="BG8" s="8" t="s">
        <v>19</v>
      </c>
      <c r="BH8" s="9"/>
      <c r="BI8" s="9"/>
      <c r="BJ8" s="10"/>
      <c r="BK8" s="8" t="s">
        <v>20</v>
      </c>
      <c r="BL8" s="9"/>
      <c r="BM8" s="9"/>
      <c r="BN8" s="10"/>
      <c r="BO8" s="8" t="s">
        <v>21</v>
      </c>
      <c r="BP8" s="9"/>
      <c r="BQ8" s="9"/>
      <c r="BR8" s="10"/>
    </row>
    <row r="9" spans="2:73" ht="63">
      <c r="B9" s="11"/>
      <c r="C9" s="12" t="str">
        <f>"For the Quarter ended " &amp;[1]INDEX!$C$1</f>
        <v>For the Quarter ended 30.09.2017</v>
      </c>
      <c r="D9" s="13" t="str">
        <f>"Upto the Quarter ended " &amp;[1]INDEX!$C$1</f>
        <v>Upto the Quarter ended 30.09.2017</v>
      </c>
      <c r="E9" s="13" t="str">
        <f>"For the Quarter ended " &amp;[1]INDEX!$E$1</f>
        <v>For the Quarter ended 30.09.2016</v>
      </c>
      <c r="F9" s="14" t="str">
        <f>"Upto the Quarter ended " &amp;[1]INDEX!$E$1</f>
        <v>Upto the Quarter ended 30.09.2016</v>
      </c>
      <c r="G9" s="12" t="str">
        <f>"For the Quarter ended " &amp;[1]INDEX!$C$1</f>
        <v>For the Quarter ended 30.09.2017</v>
      </c>
      <c r="H9" s="13" t="str">
        <f>"Upto the Quarter ended " &amp;[1]INDEX!$C$1</f>
        <v>Upto the Quarter ended 30.09.2017</v>
      </c>
      <c r="I9" s="13" t="str">
        <f>"For the Quarter ended " &amp;[1]INDEX!$E$1</f>
        <v>For the Quarter ended 30.09.2016</v>
      </c>
      <c r="J9" s="14" t="str">
        <f>"Upto the Quarter ended " &amp;[1]INDEX!$E$1</f>
        <v>Upto the Quarter ended 30.09.2016</v>
      </c>
      <c r="K9" s="12" t="str">
        <f>"For the Quarter ended " &amp;[1]INDEX!$C$1</f>
        <v>For the Quarter ended 30.09.2017</v>
      </c>
      <c r="L9" s="13" t="str">
        <f>"Upto the Quarter ended " &amp;[1]INDEX!$C$1</f>
        <v>Upto the Quarter ended 30.09.2017</v>
      </c>
      <c r="M9" s="13" t="str">
        <f>"For the Quarter ended " &amp;[1]INDEX!$E$1</f>
        <v>For the Quarter ended 30.09.2016</v>
      </c>
      <c r="N9" s="14" t="str">
        <f>"Upto the Quarter ended " &amp;[1]INDEX!$E$1</f>
        <v>Upto the Quarter ended 30.09.2016</v>
      </c>
      <c r="O9" s="12" t="str">
        <f>"For the Quarter ended " &amp;[1]INDEX!$C$1</f>
        <v>For the Quarter ended 30.09.2017</v>
      </c>
      <c r="P9" s="13" t="str">
        <f>"Upto the Quarter ended " &amp;[1]INDEX!$C$1</f>
        <v>Upto the Quarter ended 30.09.2017</v>
      </c>
      <c r="Q9" s="13" t="str">
        <f>"For the Quarter ended " &amp;[1]INDEX!$E$1</f>
        <v>For the Quarter ended 30.09.2016</v>
      </c>
      <c r="R9" s="14" t="str">
        <f>"Upto the Quarter ended " &amp;[1]INDEX!$E$1</f>
        <v>Upto the Quarter ended 30.09.2016</v>
      </c>
      <c r="S9" s="12" t="str">
        <f>"For the Quarter ended " &amp;[1]INDEX!$C$1</f>
        <v>For the Quarter ended 30.09.2017</v>
      </c>
      <c r="T9" s="13" t="str">
        <f>"Upto the Quarter ended " &amp;[1]INDEX!$C$1</f>
        <v>Upto the Quarter ended 30.09.2017</v>
      </c>
      <c r="U9" s="13" t="str">
        <f>"For the Quarter ended " &amp;[1]INDEX!$E$1</f>
        <v>For the Quarter ended 30.09.2016</v>
      </c>
      <c r="V9" s="14" t="str">
        <f>"Upto the Quarter ended " &amp;[1]INDEX!$E$1</f>
        <v>Upto the Quarter ended 30.09.2016</v>
      </c>
      <c r="W9" s="12" t="str">
        <f>"For the Quarter ended " &amp;[1]INDEX!$C$1</f>
        <v>For the Quarter ended 30.09.2017</v>
      </c>
      <c r="X9" s="13" t="str">
        <f>"Upto the Quarter ended " &amp;[1]INDEX!$C$1</f>
        <v>Upto the Quarter ended 30.09.2017</v>
      </c>
      <c r="Y9" s="13" t="str">
        <f>"For the Quarter ended " &amp;[1]INDEX!$E$1</f>
        <v>For the Quarter ended 30.09.2016</v>
      </c>
      <c r="Z9" s="14" t="str">
        <f>"Upto the Quarter ended " &amp;[1]INDEX!$E$1</f>
        <v>Upto the Quarter ended 30.09.2016</v>
      </c>
      <c r="AA9" s="12" t="str">
        <f>"For the Quarter ended " &amp;[1]INDEX!$C$1</f>
        <v>For the Quarter ended 30.09.2017</v>
      </c>
      <c r="AB9" s="13" t="str">
        <f>"Upto the Quarter ended " &amp;[1]INDEX!$C$1</f>
        <v>Upto the Quarter ended 30.09.2017</v>
      </c>
      <c r="AC9" s="13" t="str">
        <f>"For the Quarter ended " &amp;[1]INDEX!$E$1</f>
        <v>For the Quarter ended 30.09.2016</v>
      </c>
      <c r="AD9" s="14" t="str">
        <f>"Upto the Quarter ended " &amp;[1]INDEX!$E$1</f>
        <v>Upto the Quarter ended 30.09.2016</v>
      </c>
      <c r="AE9" s="12" t="str">
        <f>"For the Quarter ended " &amp;[1]INDEX!$C$1</f>
        <v>For the Quarter ended 30.09.2017</v>
      </c>
      <c r="AF9" s="13" t="str">
        <f>"Upto the Quarter ended " &amp;[1]INDEX!$C$1</f>
        <v>Upto the Quarter ended 30.09.2017</v>
      </c>
      <c r="AG9" s="13" t="str">
        <f>"For the Quarter ended " &amp;[1]INDEX!$E$1</f>
        <v>For the Quarter ended 30.09.2016</v>
      </c>
      <c r="AH9" s="14" t="str">
        <f>"Upto the Quarter ended " &amp;[1]INDEX!$E$1</f>
        <v>Upto the Quarter ended 30.09.2016</v>
      </c>
      <c r="AI9" s="12" t="str">
        <f>"For the Quarter ended " &amp;[1]INDEX!$C$1</f>
        <v>For the Quarter ended 30.09.2017</v>
      </c>
      <c r="AJ9" s="13" t="str">
        <f>"Upto the Quarter ended " &amp;[1]INDEX!$C$1</f>
        <v>Upto the Quarter ended 30.09.2017</v>
      </c>
      <c r="AK9" s="13" t="str">
        <f>"For the Quarter ended " &amp;[1]INDEX!$E$1</f>
        <v>For the Quarter ended 30.09.2016</v>
      </c>
      <c r="AL9" s="14" t="str">
        <f>"Upto the Quarter ended " &amp;[1]INDEX!$E$1</f>
        <v>Upto the Quarter ended 30.09.2016</v>
      </c>
      <c r="AM9" s="12" t="str">
        <f>"For the Quarter ended " &amp;[1]INDEX!$C$1</f>
        <v>For the Quarter ended 30.09.2017</v>
      </c>
      <c r="AN9" s="13" t="str">
        <f>"Upto the Quarter ended " &amp;[1]INDEX!$C$1</f>
        <v>Upto the Quarter ended 30.09.2017</v>
      </c>
      <c r="AO9" s="13" t="str">
        <f>"For the Quarter ended " &amp;[1]INDEX!$E$1</f>
        <v>For the Quarter ended 30.09.2016</v>
      </c>
      <c r="AP9" s="14" t="str">
        <f>"Upto the Quarter ended " &amp;[1]INDEX!$E$1</f>
        <v>Upto the Quarter ended 30.09.2016</v>
      </c>
      <c r="AQ9" s="12" t="str">
        <f>"For the Quarter ended " &amp;[1]INDEX!$C$1</f>
        <v>For the Quarter ended 30.09.2017</v>
      </c>
      <c r="AR9" s="13" t="str">
        <f>"Upto the Quarter ended " &amp;[1]INDEX!$C$1</f>
        <v>Upto the Quarter ended 30.09.2017</v>
      </c>
      <c r="AS9" s="13" t="str">
        <f>"For the Quarter ended " &amp;[1]INDEX!$E$1</f>
        <v>For the Quarter ended 30.09.2016</v>
      </c>
      <c r="AT9" s="14" t="str">
        <f>"Upto the Quarter ended " &amp;[1]INDEX!$E$1</f>
        <v>Upto the Quarter ended 30.09.2016</v>
      </c>
      <c r="AU9" s="12" t="str">
        <f>"For the Quarter ended " &amp;[1]INDEX!$C$1</f>
        <v>For the Quarter ended 30.09.2017</v>
      </c>
      <c r="AV9" s="13" t="str">
        <f>"Upto the Quarter ended " &amp;[1]INDEX!$C$1</f>
        <v>Upto the Quarter ended 30.09.2017</v>
      </c>
      <c r="AW9" s="13" t="str">
        <f>"For the Quarter ended " &amp;[1]INDEX!$E$1</f>
        <v>For the Quarter ended 30.09.2016</v>
      </c>
      <c r="AX9" s="14" t="str">
        <f>"Upto the Quarter ended " &amp;[1]INDEX!$E$1</f>
        <v>Upto the Quarter ended 30.09.2016</v>
      </c>
      <c r="AY9" s="12" t="str">
        <f>"For the Quarter ended " &amp;[1]INDEX!$C$1</f>
        <v>For the Quarter ended 30.09.2017</v>
      </c>
      <c r="AZ9" s="13" t="str">
        <f>"Upto the Quarter ended " &amp;[1]INDEX!$C$1</f>
        <v>Upto the Quarter ended 30.09.2017</v>
      </c>
      <c r="BA9" s="13" t="str">
        <f>"For the Quarter ended " &amp;[1]INDEX!$E$1</f>
        <v>For the Quarter ended 30.09.2016</v>
      </c>
      <c r="BB9" s="14" t="str">
        <f>"Upto the Quarter ended " &amp;[1]INDEX!$E$1</f>
        <v>Upto the Quarter ended 30.09.2016</v>
      </c>
      <c r="BC9" s="12" t="str">
        <f>"For the Quarter ended " &amp;[1]INDEX!$C$1</f>
        <v>For the Quarter ended 30.09.2017</v>
      </c>
      <c r="BD9" s="13" t="str">
        <f>"Upto the Quarter ended " &amp;[1]INDEX!$C$1</f>
        <v>Upto the Quarter ended 30.09.2017</v>
      </c>
      <c r="BE9" s="13" t="str">
        <f>"For the Quarter ended " &amp;[1]INDEX!$E$1</f>
        <v>For the Quarter ended 30.09.2016</v>
      </c>
      <c r="BF9" s="14" t="str">
        <f>"Upto the Quarter ended " &amp;[1]INDEX!$E$1</f>
        <v>Upto the Quarter ended 30.09.2016</v>
      </c>
      <c r="BG9" s="12" t="str">
        <f>"For the Quarter ended " &amp;[1]INDEX!$C$1</f>
        <v>For the Quarter ended 30.09.2017</v>
      </c>
      <c r="BH9" s="13" t="str">
        <f>"Upto the Quarter ended " &amp;[1]INDEX!$C$1</f>
        <v>Upto the Quarter ended 30.09.2017</v>
      </c>
      <c r="BI9" s="13" t="str">
        <f>"For the Quarter ended " &amp;[1]INDEX!$E$1</f>
        <v>For the Quarter ended 30.09.2016</v>
      </c>
      <c r="BJ9" s="14" t="str">
        <f>"Upto the Quarter ended " &amp;[1]INDEX!$E$1</f>
        <v>Upto the Quarter ended 30.09.2016</v>
      </c>
      <c r="BK9" s="12" t="str">
        <f>"For the Quarter ended " &amp;[1]INDEX!$C$1</f>
        <v>For the Quarter ended 30.09.2017</v>
      </c>
      <c r="BL9" s="13" t="str">
        <f>"Upto the Quarter ended " &amp;[1]INDEX!$C$1</f>
        <v>Upto the Quarter ended 30.09.2017</v>
      </c>
      <c r="BM9" s="13" t="str">
        <f>"For the Quarter ended " &amp;[1]INDEX!$E$1</f>
        <v>For the Quarter ended 30.09.2016</v>
      </c>
      <c r="BN9" s="14" t="str">
        <f>"Upto the Quarter ended " &amp;[1]INDEX!$E$1</f>
        <v>Upto the Quarter ended 30.09.2016</v>
      </c>
      <c r="BO9" s="12" t="str">
        <f>"For the Quarter ended " &amp;[1]INDEX!$C$1</f>
        <v>For the Quarter ended 30.09.2017</v>
      </c>
      <c r="BP9" s="13" t="str">
        <f>"Upto the Quarter ended " &amp;[1]INDEX!$C$1</f>
        <v>Upto the Quarter ended 30.09.2017</v>
      </c>
      <c r="BQ9" s="13" t="str">
        <f>"For the Quarter ended " &amp;[1]INDEX!$E$1</f>
        <v>For the Quarter ended 30.09.2016</v>
      </c>
      <c r="BR9" s="14" t="str">
        <f>"Upto the Quarter ended " &amp;[1]INDEX!$E$1</f>
        <v>Upto the Quarter ended 30.09.2016</v>
      </c>
    </row>
    <row r="10" spans="2:73" s="19" customFormat="1">
      <c r="B10" s="15" t="s">
        <v>22</v>
      </c>
      <c r="C10" s="16"/>
      <c r="D10" s="17"/>
      <c r="E10" s="17"/>
      <c r="F10" s="18"/>
      <c r="G10" s="16"/>
      <c r="H10" s="17"/>
      <c r="I10" s="17"/>
      <c r="J10" s="18"/>
      <c r="K10" s="16"/>
      <c r="L10" s="17"/>
      <c r="M10" s="17"/>
      <c r="N10" s="18"/>
      <c r="O10" s="16"/>
      <c r="P10" s="17"/>
      <c r="Q10" s="17"/>
      <c r="R10" s="18"/>
      <c r="S10" s="16"/>
      <c r="T10" s="17"/>
      <c r="U10" s="17"/>
      <c r="V10" s="18"/>
      <c r="W10" s="16"/>
      <c r="X10" s="17"/>
      <c r="Y10" s="17"/>
      <c r="Z10" s="18"/>
      <c r="AA10" s="16"/>
      <c r="AB10" s="17"/>
      <c r="AC10" s="17"/>
      <c r="AD10" s="18"/>
      <c r="AE10" s="16"/>
      <c r="AF10" s="17"/>
      <c r="AG10" s="17"/>
      <c r="AH10" s="18"/>
      <c r="AI10" s="16"/>
      <c r="AJ10" s="17"/>
      <c r="AK10" s="17"/>
      <c r="AL10" s="18"/>
      <c r="AM10" s="16"/>
      <c r="AN10" s="17"/>
      <c r="AO10" s="17"/>
      <c r="AP10" s="18"/>
      <c r="AQ10" s="16"/>
      <c r="AR10" s="17"/>
      <c r="AS10" s="17"/>
      <c r="AT10" s="18"/>
      <c r="AU10" s="16"/>
      <c r="AV10" s="17"/>
      <c r="AW10" s="17"/>
      <c r="AX10" s="18"/>
      <c r="AY10" s="16"/>
      <c r="AZ10" s="17"/>
      <c r="BA10" s="17"/>
      <c r="BB10" s="18"/>
      <c r="BC10" s="16"/>
      <c r="BD10" s="17"/>
      <c r="BE10" s="17"/>
      <c r="BF10" s="18"/>
      <c r="BG10" s="16"/>
      <c r="BH10" s="17"/>
      <c r="BI10" s="17"/>
      <c r="BJ10" s="18"/>
      <c r="BK10" s="16"/>
      <c r="BL10" s="17"/>
      <c r="BM10" s="17"/>
      <c r="BN10" s="18"/>
      <c r="BO10" s="16"/>
      <c r="BP10" s="17"/>
      <c r="BQ10" s="17"/>
      <c r="BR10" s="18"/>
    </row>
    <row r="11" spans="2:73" s="19" customFormat="1">
      <c r="B11" s="20" t="s">
        <v>23</v>
      </c>
      <c r="C11" s="21">
        <v>131012.45999999996</v>
      </c>
      <c r="D11" s="22">
        <v>360175.47</v>
      </c>
      <c r="E11" s="22">
        <v>129462.82700000002</v>
      </c>
      <c r="F11" s="23">
        <v>324974.04700000002</v>
      </c>
      <c r="G11" s="21">
        <v>45619.697</v>
      </c>
      <c r="H11" s="22">
        <v>101441.83</v>
      </c>
      <c r="I11" s="22">
        <v>51390.418000000005</v>
      </c>
      <c r="J11" s="23">
        <v>110457.895</v>
      </c>
      <c r="K11" s="21">
        <v>3177.3879999999995</v>
      </c>
      <c r="L11" s="22">
        <v>6731.8019999999997</v>
      </c>
      <c r="M11" s="22">
        <v>3808.5839999999998</v>
      </c>
      <c r="N11" s="23">
        <v>7459.5429999999997</v>
      </c>
      <c r="O11" s="21">
        <f>G11+K11</f>
        <v>48797.084999999999</v>
      </c>
      <c r="P11" s="22">
        <f>H11+L11</f>
        <v>108173.632</v>
      </c>
      <c r="Q11" s="22">
        <f>I11+M11</f>
        <v>55199.002000000008</v>
      </c>
      <c r="R11" s="23">
        <f>J11+N11</f>
        <v>117917.43800000001</v>
      </c>
      <c r="S11" s="21">
        <v>383629.1669999999</v>
      </c>
      <c r="T11" s="22">
        <v>1028004.1459999999</v>
      </c>
      <c r="U11" s="22">
        <v>497205.413</v>
      </c>
      <c r="V11" s="23">
        <v>962380.522</v>
      </c>
      <c r="W11" s="21">
        <v>23460.306000000004</v>
      </c>
      <c r="X11" s="22">
        <v>50337.016000000003</v>
      </c>
      <c r="Y11" s="22">
        <v>2.0000000000000018E-2</v>
      </c>
      <c r="Z11" s="23">
        <v>0.39700000000000002</v>
      </c>
      <c r="AA11" s="21">
        <f>S11+W11</f>
        <v>407089.47299999988</v>
      </c>
      <c r="AB11" s="22">
        <f t="shared" ref="AB11:AD13" si="0">T11+X11</f>
        <v>1078341.162</v>
      </c>
      <c r="AC11" s="22">
        <f t="shared" si="0"/>
        <v>497205.43300000002</v>
      </c>
      <c r="AD11" s="23">
        <f t="shared" si="0"/>
        <v>962380.91899999999</v>
      </c>
      <c r="AE11" s="21">
        <v>662627.35299999989</v>
      </c>
      <c r="AF11" s="22">
        <v>1378976.9609999999</v>
      </c>
      <c r="AG11" s="22">
        <v>663366.66899999999</v>
      </c>
      <c r="AH11" s="23">
        <v>1350446.76</v>
      </c>
      <c r="AI11" s="21">
        <v>11275.061</v>
      </c>
      <c r="AJ11" s="22">
        <v>24650.583999999999</v>
      </c>
      <c r="AK11" s="22">
        <v>12372.872000000001</v>
      </c>
      <c r="AL11" s="23">
        <v>28095.182000000001</v>
      </c>
      <c r="AM11" s="21">
        <v>30904.116000000002</v>
      </c>
      <c r="AN11" s="22">
        <v>72529.159</v>
      </c>
      <c r="AO11" s="22">
        <v>51312.622000000003</v>
      </c>
      <c r="AP11" s="23">
        <v>118604.156</v>
      </c>
      <c r="AQ11" s="21">
        <v>661.80500000000006</v>
      </c>
      <c r="AR11" s="22">
        <v>1564.5360000000001</v>
      </c>
      <c r="AS11" s="22">
        <v>1484.6109999999999</v>
      </c>
      <c r="AT11" s="23">
        <v>2104.415</v>
      </c>
      <c r="AU11" s="21">
        <v>41635.213999999993</v>
      </c>
      <c r="AV11" s="22">
        <v>94330.248999999996</v>
      </c>
      <c r="AW11" s="22">
        <v>40199.639000000003</v>
      </c>
      <c r="AX11" s="23">
        <v>90129.535000000003</v>
      </c>
      <c r="AY11" s="21">
        <v>11407.388999999999</v>
      </c>
      <c r="AZ11" s="22">
        <v>30937.362000000001</v>
      </c>
      <c r="BA11" s="22">
        <v>11636.494999999999</v>
      </c>
      <c r="BB11" s="23">
        <v>31027.350999999999</v>
      </c>
      <c r="BC11" s="21">
        <v>9747.1699999999983</v>
      </c>
      <c r="BD11" s="22">
        <v>26928.513999999999</v>
      </c>
      <c r="BE11" s="22">
        <v>17321.951000000001</v>
      </c>
      <c r="BF11" s="23">
        <v>30278.715</v>
      </c>
      <c r="BG11" s="21">
        <v>361155.85099999997</v>
      </c>
      <c r="BH11" s="22">
        <v>493127.40399999998</v>
      </c>
      <c r="BI11" s="22">
        <v>178478.52399999998</v>
      </c>
      <c r="BJ11" s="23">
        <v>329670.21399999998</v>
      </c>
      <c r="BK11" s="21">
        <f>AA11+AE11+AI11+AM11+AQ11+AU11+AY11+BC11+BG11</f>
        <v>1536503.4319999996</v>
      </c>
      <c r="BL11" s="22">
        <f t="shared" ref="BL11:BN13" si="1">AB11+AF11+AJ11+AN11+AR11+AV11+AZ11+BD11+BH11</f>
        <v>3201385.9309999994</v>
      </c>
      <c r="BM11" s="22">
        <f t="shared" si="1"/>
        <v>1473378.8159999999</v>
      </c>
      <c r="BN11" s="23">
        <f t="shared" si="1"/>
        <v>2942737.247</v>
      </c>
      <c r="BO11" s="21">
        <f>+C11+O11+BK11</f>
        <v>1716312.9769999995</v>
      </c>
      <c r="BP11" s="22">
        <f>+D11+P11+BL11</f>
        <v>3669735.0329999994</v>
      </c>
      <c r="BQ11" s="22">
        <f t="shared" ref="BO11:BR13" si="2">+E11+Q11+BM11</f>
        <v>1658040.645</v>
      </c>
      <c r="BR11" s="23">
        <f t="shared" si="2"/>
        <v>3385628.7319999998</v>
      </c>
    </row>
    <row r="12" spans="2:73" s="19" customFormat="1">
      <c r="B12" s="20" t="s">
        <v>24</v>
      </c>
      <c r="C12" s="21">
        <v>119979.88100000001</v>
      </c>
      <c r="D12" s="22">
        <v>155370.09700000001</v>
      </c>
      <c r="E12" s="22">
        <v>68218.88900000001</v>
      </c>
      <c r="F12" s="23">
        <v>164439.36900000001</v>
      </c>
      <c r="G12" s="21">
        <v>2550.1319999999996</v>
      </c>
      <c r="H12" s="22">
        <v>3510.3449999999998</v>
      </c>
      <c r="I12" s="22">
        <v>796.27699999999982</v>
      </c>
      <c r="J12" s="23">
        <v>2176.0929999999998</v>
      </c>
      <c r="K12" s="21">
        <v>2975.9490000000001</v>
      </c>
      <c r="L12" s="22">
        <v>3451.181</v>
      </c>
      <c r="M12" s="22">
        <v>1750.5220000000004</v>
      </c>
      <c r="N12" s="23">
        <v>5036.2910000000002</v>
      </c>
      <c r="O12" s="21">
        <f t="shared" ref="O12:R13" si="3">G12+K12</f>
        <v>5526.0810000000001</v>
      </c>
      <c r="P12" s="22">
        <f t="shared" si="3"/>
        <v>6961.5259999999998</v>
      </c>
      <c r="Q12" s="22">
        <f t="shared" si="3"/>
        <v>2546.799</v>
      </c>
      <c r="R12" s="23">
        <f t="shared" si="3"/>
        <v>7212.384</v>
      </c>
      <c r="S12" s="21">
        <v>0</v>
      </c>
      <c r="T12" s="22">
        <v>0</v>
      </c>
      <c r="U12" s="22">
        <v>0.85599999999999987</v>
      </c>
      <c r="V12" s="23">
        <v>2.5169999999999999</v>
      </c>
      <c r="W12" s="21">
        <v>27.965000000000003</v>
      </c>
      <c r="X12" s="22">
        <v>176.88200000000001</v>
      </c>
      <c r="Y12" s="22">
        <v>20.233999999999924</v>
      </c>
      <c r="Z12" s="23">
        <v>1991.28</v>
      </c>
      <c r="AA12" s="21">
        <f t="shared" ref="AA12:AA13" si="4">S12+W12</f>
        <v>27.965000000000003</v>
      </c>
      <c r="AB12" s="22">
        <f t="shared" si="0"/>
        <v>176.88200000000001</v>
      </c>
      <c r="AC12" s="22">
        <f t="shared" si="0"/>
        <v>21.089999999999925</v>
      </c>
      <c r="AD12" s="23">
        <f t="shared" si="0"/>
        <v>1993.797</v>
      </c>
      <c r="AE12" s="21">
        <v>0</v>
      </c>
      <c r="AF12" s="22">
        <v>0</v>
      </c>
      <c r="AG12" s="22">
        <v>0</v>
      </c>
      <c r="AH12" s="23">
        <v>0</v>
      </c>
      <c r="AI12" s="21">
        <v>0</v>
      </c>
      <c r="AJ12" s="22">
        <v>0</v>
      </c>
      <c r="AK12" s="22">
        <v>0</v>
      </c>
      <c r="AL12" s="23">
        <v>0</v>
      </c>
      <c r="AM12" s="21">
        <v>0</v>
      </c>
      <c r="AN12" s="22">
        <v>0</v>
      </c>
      <c r="AO12" s="22">
        <v>0</v>
      </c>
      <c r="AP12" s="23">
        <v>0</v>
      </c>
      <c r="AQ12" s="21">
        <v>1240.6990000000001</v>
      </c>
      <c r="AR12" s="22">
        <v>2253.337</v>
      </c>
      <c r="AS12" s="22">
        <v>140.44800000000032</v>
      </c>
      <c r="AT12" s="23">
        <v>17955.240000000002</v>
      </c>
      <c r="AU12" s="21">
        <v>27997.955999999998</v>
      </c>
      <c r="AV12" s="22">
        <v>41165.712</v>
      </c>
      <c r="AW12" s="22">
        <v>24938.552</v>
      </c>
      <c r="AX12" s="23">
        <v>50838.171999999999</v>
      </c>
      <c r="AY12" s="21">
        <v>0</v>
      </c>
      <c r="AZ12" s="22">
        <v>0</v>
      </c>
      <c r="BA12" s="22">
        <v>0</v>
      </c>
      <c r="BB12" s="23">
        <v>0</v>
      </c>
      <c r="BC12" s="21">
        <v>0</v>
      </c>
      <c r="BD12" s="22">
        <v>0</v>
      </c>
      <c r="BE12" s="22">
        <v>0</v>
      </c>
      <c r="BF12" s="23">
        <v>0</v>
      </c>
      <c r="BG12" s="21">
        <v>51976.380000000005</v>
      </c>
      <c r="BH12" s="22">
        <v>59169.656000000003</v>
      </c>
      <c r="BI12" s="22">
        <v>21716.913</v>
      </c>
      <c r="BJ12" s="23">
        <v>38813.053</v>
      </c>
      <c r="BK12" s="21">
        <f t="shared" ref="BK12:BK13" si="5">AA12+AE12+AI12+AM12+AQ12+AU12+AY12+BC12+BG12</f>
        <v>81243</v>
      </c>
      <c r="BL12" s="22">
        <f t="shared" si="1"/>
        <v>102765.587</v>
      </c>
      <c r="BM12" s="22">
        <f t="shared" si="1"/>
        <v>46817.002999999997</v>
      </c>
      <c r="BN12" s="23">
        <f t="shared" si="1"/>
        <v>109600.262</v>
      </c>
      <c r="BO12" s="21">
        <f t="shared" si="2"/>
        <v>206748.962</v>
      </c>
      <c r="BP12" s="22">
        <f t="shared" si="2"/>
        <v>265097.21000000002</v>
      </c>
      <c r="BQ12" s="22">
        <f t="shared" si="2"/>
        <v>117582.69100000001</v>
      </c>
      <c r="BR12" s="23">
        <f t="shared" si="2"/>
        <v>281252.01500000001</v>
      </c>
    </row>
    <row r="13" spans="2:73" s="19" customFormat="1">
      <c r="B13" s="20" t="s">
        <v>25</v>
      </c>
      <c r="C13" s="21">
        <v>45504.761000000006</v>
      </c>
      <c r="D13" s="22">
        <v>80106.320000000007</v>
      </c>
      <c r="E13" s="22">
        <v>42369.38</v>
      </c>
      <c r="F13" s="23">
        <v>90281.307000000001</v>
      </c>
      <c r="G13" s="21">
        <v>7697.5079999999998</v>
      </c>
      <c r="H13" s="22">
        <v>18075.573</v>
      </c>
      <c r="I13" s="22">
        <v>9498.0239999999976</v>
      </c>
      <c r="J13" s="23">
        <v>21513.955999999998</v>
      </c>
      <c r="K13" s="21">
        <v>8732.9890000000014</v>
      </c>
      <c r="L13" s="22">
        <v>16379.492</v>
      </c>
      <c r="M13" s="22">
        <v>11530.52</v>
      </c>
      <c r="N13" s="23">
        <v>21955.078000000001</v>
      </c>
      <c r="O13" s="21">
        <f t="shared" si="3"/>
        <v>16430.497000000003</v>
      </c>
      <c r="P13" s="22">
        <f>H13+L13</f>
        <v>34455.065000000002</v>
      </c>
      <c r="Q13" s="22">
        <f t="shared" si="3"/>
        <v>21028.543999999998</v>
      </c>
      <c r="R13" s="23">
        <f>J13+N13</f>
        <v>43469.034</v>
      </c>
      <c r="S13" s="21">
        <v>252419.07699999999</v>
      </c>
      <c r="T13" s="22">
        <v>503937.679</v>
      </c>
      <c r="U13" s="22">
        <v>45940.175000000003</v>
      </c>
      <c r="V13" s="23">
        <v>86704.519</v>
      </c>
      <c r="W13" s="21">
        <v>323807.90700000006</v>
      </c>
      <c r="X13" s="22">
        <v>656264.98400000005</v>
      </c>
      <c r="Y13" s="22">
        <v>22431.105000000003</v>
      </c>
      <c r="Z13" s="23">
        <v>42977.514000000003</v>
      </c>
      <c r="AA13" s="21">
        <f t="shared" si="4"/>
        <v>576226.98400000005</v>
      </c>
      <c r="AB13" s="22">
        <f t="shared" si="0"/>
        <v>1160202.6630000002</v>
      </c>
      <c r="AC13" s="22">
        <f t="shared" si="0"/>
        <v>68371.28</v>
      </c>
      <c r="AD13" s="23">
        <f t="shared" si="0"/>
        <v>129682.033</v>
      </c>
      <c r="AE13" s="21">
        <v>518617.261</v>
      </c>
      <c r="AF13" s="22">
        <v>1008075.213</v>
      </c>
      <c r="AG13" s="22">
        <v>0</v>
      </c>
      <c r="AH13" s="23">
        <v>0</v>
      </c>
      <c r="AI13" s="21">
        <v>0</v>
      </c>
      <c r="AJ13" s="22">
        <v>0</v>
      </c>
      <c r="AK13" s="22">
        <v>0</v>
      </c>
      <c r="AL13" s="23">
        <v>0</v>
      </c>
      <c r="AM13" s="21">
        <v>0</v>
      </c>
      <c r="AN13" s="22">
        <v>0</v>
      </c>
      <c r="AO13" s="22">
        <v>0</v>
      </c>
      <c r="AP13" s="23">
        <v>0</v>
      </c>
      <c r="AQ13" s="21">
        <v>7572.9720000000007</v>
      </c>
      <c r="AR13" s="22">
        <v>8290.1540000000005</v>
      </c>
      <c r="AS13" s="22">
        <v>6077.5490000000009</v>
      </c>
      <c r="AT13" s="23">
        <v>9859.6450000000004</v>
      </c>
      <c r="AU13" s="21">
        <v>24463.456000000002</v>
      </c>
      <c r="AV13" s="22">
        <v>43614.319000000003</v>
      </c>
      <c r="AW13" s="22">
        <v>13740.089000000007</v>
      </c>
      <c r="AX13" s="23">
        <v>66862.304000000004</v>
      </c>
      <c r="AY13" s="21">
        <v>0</v>
      </c>
      <c r="AZ13" s="22">
        <v>0</v>
      </c>
      <c r="BA13" s="22">
        <v>0</v>
      </c>
      <c r="BB13" s="23">
        <v>0</v>
      </c>
      <c r="BC13" s="21">
        <v>390904.78100000002</v>
      </c>
      <c r="BD13" s="22">
        <v>387455.098</v>
      </c>
      <c r="BE13" s="22">
        <v>0</v>
      </c>
      <c r="BF13" s="23">
        <v>0</v>
      </c>
      <c r="BG13" s="21">
        <v>-94747.562999999995</v>
      </c>
      <c r="BH13" s="22">
        <v>-77406.828999999998</v>
      </c>
      <c r="BI13" s="22">
        <v>101960.04099999998</v>
      </c>
      <c r="BJ13" s="23">
        <v>216235.99299999999</v>
      </c>
      <c r="BK13" s="21">
        <f t="shared" si="5"/>
        <v>1423037.8910000001</v>
      </c>
      <c r="BL13" s="22">
        <f t="shared" si="1"/>
        <v>2530230.6180000007</v>
      </c>
      <c r="BM13" s="22">
        <f t="shared" si="1"/>
        <v>190148.95899999997</v>
      </c>
      <c r="BN13" s="23">
        <f>AD13+AH13+AL13+AP13+AT13+AX13+BB13+BF13+BJ13</f>
        <v>422639.97499999998</v>
      </c>
      <c r="BO13" s="21">
        <f t="shared" si="2"/>
        <v>1484973.149</v>
      </c>
      <c r="BP13" s="22">
        <f t="shared" si="2"/>
        <v>2644792.0030000005</v>
      </c>
      <c r="BQ13" s="22">
        <f t="shared" si="2"/>
        <v>253546.88299999997</v>
      </c>
      <c r="BR13" s="23">
        <f t="shared" si="2"/>
        <v>556390.31599999999</v>
      </c>
    </row>
    <row r="14" spans="2:73" s="28" customFormat="1" ht="21.75" thickBot="1">
      <c r="B14" s="24" t="s">
        <v>26</v>
      </c>
      <c r="C14" s="25">
        <f>+C11+C12-C13+1</f>
        <v>205488.57999999996</v>
      </c>
      <c r="D14" s="26">
        <f>+D11+D12-D13</f>
        <v>435439.24699999997</v>
      </c>
      <c r="E14" s="26">
        <f t="shared" ref="E14" si="6">+E11+E12-E13</f>
        <v>155312.33600000001</v>
      </c>
      <c r="F14" s="27">
        <f>+F11+F12-F13</f>
        <v>399132.10900000005</v>
      </c>
      <c r="G14" s="25">
        <f t="shared" ref="G14:I14" si="7">+G11+G12-G13</f>
        <v>40472.320999999996</v>
      </c>
      <c r="H14" s="26">
        <f t="shared" si="7"/>
        <v>86876.601999999999</v>
      </c>
      <c r="I14" s="26">
        <f t="shared" si="7"/>
        <v>42688.671000000009</v>
      </c>
      <c r="J14" s="27">
        <f>+J11+J12-J13</f>
        <v>91120.032000000007</v>
      </c>
      <c r="K14" s="25">
        <f t="shared" ref="K14:M14" si="8">+K11+K12-K13</f>
        <v>-2579.6520000000019</v>
      </c>
      <c r="L14" s="26">
        <f t="shared" si="8"/>
        <v>-6196.509</v>
      </c>
      <c r="M14" s="26">
        <f t="shared" si="8"/>
        <v>-5971.4140000000007</v>
      </c>
      <c r="N14" s="27">
        <f>+N11+N12-N13</f>
        <v>-9459.2440000000024</v>
      </c>
      <c r="O14" s="25">
        <f t="shared" ref="O14:BR14" si="9">+O11+O12-O13</f>
        <v>37892.668999999994</v>
      </c>
      <c r="P14" s="26">
        <f>+P11+P12-P13+1</f>
        <v>80681.092999999993</v>
      </c>
      <c r="Q14" s="26">
        <f t="shared" si="9"/>
        <v>36717.257000000012</v>
      </c>
      <c r="R14" s="27">
        <f>+R11+R12-R13-1</f>
        <v>81659.788000000015</v>
      </c>
      <c r="S14" s="25">
        <f t="shared" ref="S14:BJ14" si="10">+S11+S12-S13</f>
        <v>131210.08999999991</v>
      </c>
      <c r="T14" s="26">
        <f t="shared" si="10"/>
        <v>524066.46699999995</v>
      </c>
      <c r="U14" s="26">
        <f t="shared" si="10"/>
        <v>451266.09400000004</v>
      </c>
      <c r="V14" s="27">
        <f t="shared" si="10"/>
        <v>875678.52</v>
      </c>
      <c r="W14" s="25">
        <f t="shared" si="10"/>
        <v>-300319.63600000006</v>
      </c>
      <c r="X14" s="26">
        <f t="shared" si="10"/>
        <v>-605751.08600000001</v>
      </c>
      <c r="Y14" s="26">
        <f t="shared" si="10"/>
        <v>-22410.851000000002</v>
      </c>
      <c r="Z14" s="27">
        <f t="shared" si="10"/>
        <v>-40985.837</v>
      </c>
      <c r="AA14" s="25">
        <f t="shared" si="10"/>
        <v>-169109.54600000015</v>
      </c>
      <c r="AB14" s="26">
        <f t="shared" si="10"/>
        <v>-81684.619000000181</v>
      </c>
      <c r="AC14" s="26">
        <f t="shared" si="10"/>
        <v>428855.24300000002</v>
      </c>
      <c r="AD14" s="27">
        <f t="shared" si="10"/>
        <v>834692.68299999996</v>
      </c>
      <c r="AE14" s="25">
        <f t="shared" si="10"/>
        <v>144010.09199999989</v>
      </c>
      <c r="AF14" s="26">
        <f t="shared" si="10"/>
        <v>370901.74799999991</v>
      </c>
      <c r="AG14" s="26">
        <f t="shared" si="10"/>
        <v>663366.66899999999</v>
      </c>
      <c r="AH14" s="27">
        <f t="shared" si="10"/>
        <v>1350446.76</v>
      </c>
      <c r="AI14" s="25">
        <f t="shared" si="10"/>
        <v>11275.061</v>
      </c>
      <c r="AJ14" s="26">
        <f t="shared" si="10"/>
        <v>24650.583999999999</v>
      </c>
      <c r="AK14" s="26">
        <f t="shared" si="10"/>
        <v>12372.872000000001</v>
      </c>
      <c r="AL14" s="27">
        <f t="shared" si="10"/>
        <v>28095.182000000001</v>
      </c>
      <c r="AM14" s="25">
        <f t="shared" si="10"/>
        <v>30904.116000000002</v>
      </c>
      <c r="AN14" s="26">
        <f t="shared" si="10"/>
        <v>72529.159</v>
      </c>
      <c r="AO14" s="26">
        <f t="shared" si="10"/>
        <v>51312.622000000003</v>
      </c>
      <c r="AP14" s="27">
        <f t="shared" si="10"/>
        <v>118604.156</v>
      </c>
      <c r="AQ14" s="25">
        <f t="shared" si="10"/>
        <v>-5670.4680000000008</v>
      </c>
      <c r="AR14" s="26">
        <f t="shared" si="10"/>
        <v>-4472.2810000000009</v>
      </c>
      <c r="AS14" s="26">
        <f t="shared" si="10"/>
        <v>-4452.4900000000007</v>
      </c>
      <c r="AT14" s="27">
        <f t="shared" si="10"/>
        <v>10200.010000000002</v>
      </c>
      <c r="AU14" s="25">
        <f t="shared" si="10"/>
        <v>45169.713999999978</v>
      </c>
      <c r="AV14" s="26">
        <f t="shared" si="10"/>
        <v>91881.642000000007</v>
      </c>
      <c r="AW14" s="26">
        <f t="shared" si="10"/>
        <v>51398.101999999999</v>
      </c>
      <c r="AX14" s="27">
        <f t="shared" si="10"/>
        <v>74105.402999999991</v>
      </c>
      <c r="AY14" s="25">
        <f t="shared" si="10"/>
        <v>11407.388999999999</v>
      </c>
      <c r="AZ14" s="26">
        <f t="shared" si="10"/>
        <v>30937.362000000001</v>
      </c>
      <c r="BA14" s="26">
        <f t="shared" si="10"/>
        <v>11636.494999999999</v>
      </c>
      <c r="BB14" s="27">
        <f t="shared" si="10"/>
        <v>31027.350999999999</v>
      </c>
      <c r="BC14" s="25">
        <f t="shared" si="10"/>
        <v>-381157.61100000003</v>
      </c>
      <c r="BD14" s="26">
        <f t="shared" si="10"/>
        <v>-360526.58399999997</v>
      </c>
      <c r="BE14" s="26">
        <f t="shared" si="10"/>
        <v>17321.951000000001</v>
      </c>
      <c r="BF14" s="27">
        <f t="shared" si="10"/>
        <v>30278.715</v>
      </c>
      <c r="BG14" s="25">
        <f t="shared" si="10"/>
        <v>507879.79399999999</v>
      </c>
      <c r="BH14" s="26">
        <f t="shared" si="10"/>
        <v>629703.88899999997</v>
      </c>
      <c r="BI14" s="26">
        <f t="shared" si="10"/>
        <v>98235.395999999993</v>
      </c>
      <c r="BJ14" s="27">
        <f t="shared" si="10"/>
        <v>152247.274</v>
      </c>
      <c r="BK14" s="25">
        <f t="shared" si="9"/>
        <v>194708.5409999995</v>
      </c>
      <c r="BL14" s="26">
        <f t="shared" si="9"/>
        <v>773920.89999999851</v>
      </c>
      <c r="BM14" s="26">
        <f>(+BM11+BM12-BM13)</f>
        <v>1330046.8599999999</v>
      </c>
      <c r="BN14" s="27">
        <f>(+BN11+BN12-BN13)-1</f>
        <v>2629696.534</v>
      </c>
      <c r="BO14" s="25">
        <f t="shared" si="9"/>
        <v>438088.78999999957</v>
      </c>
      <c r="BP14" s="26">
        <f t="shared" si="9"/>
        <v>1290040.2399999988</v>
      </c>
      <c r="BQ14" s="26">
        <f t="shared" si="9"/>
        <v>1522076.4530000002</v>
      </c>
      <c r="BR14" s="27">
        <f t="shared" si="9"/>
        <v>3110490.4309999999</v>
      </c>
    </row>
    <row r="15" spans="2:73" s="28" customFormat="1" ht="21.75" thickBot="1">
      <c r="B15" s="29" t="s">
        <v>27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</row>
    <row r="16" spans="2:73" s="19" customFormat="1" ht="21.75" thickBot="1">
      <c r="B16" s="30" t="s">
        <v>28</v>
      </c>
      <c r="C16" s="31">
        <v>95037.816689999978</v>
      </c>
      <c r="D16" s="32">
        <v>238766.37157000002</v>
      </c>
      <c r="E16" s="32">
        <v>66576</v>
      </c>
      <c r="F16" s="33">
        <v>159302</v>
      </c>
      <c r="G16" s="34"/>
      <c r="H16" s="35"/>
      <c r="I16" s="35"/>
      <c r="J16" s="35"/>
      <c r="K16" s="35"/>
      <c r="L16" s="35"/>
      <c r="M16" s="35"/>
      <c r="N16" s="35"/>
      <c r="O16" s="31">
        <v>40611.807210000014</v>
      </c>
      <c r="P16" s="32">
        <v>85179.938650000011</v>
      </c>
      <c r="Q16" s="32">
        <v>34306</v>
      </c>
      <c r="R16" s="33">
        <v>78921</v>
      </c>
      <c r="S16" s="32"/>
      <c r="T16" s="32"/>
      <c r="U16" s="32"/>
      <c r="V16" s="32"/>
      <c r="W16" s="32"/>
      <c r="X16" s="32"/>
      <c r="Y16" s="32"/>
      <c r="Z16" s="32"/>
      <c r="AA16" s="32">
        <f>S16+W16</f>
        <v>0</v>
      </c>
      <c r="AB16" s="32">
        <f t="shared" ref="AB16:AD21" si="11">T16+X16</f>
        <v>0</v>
      </c>
      <c r="AC16" s="32">
        <f t="shared" si="11"/>
        <v>0</v>
      </c>
      <c r="AD16" s="32">
        <f t="shared" si="11"/>
        <v>0</v>
      </c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>
        <v>1101939.44178</v>
      </c>
      <c r="BL16" s="32">
        <v>2168287.40803</v>
      </c>
      <c r="BM16" s="32">
        <v>830479</v>
      </c>
      <c r="BN16" s="32">
        <v>1653795</v>
      </c>
      <c r="BO16" s="32">
        <f t="shared" ref="BO16:BR20" si="12">+C16+O16+BK16</f>
        <v>1237589.06568</v>
      </c>
      <c r="BP16" s="32">
        <f t="shared" si="12"/>
        <v>2492233.7182499999</v>
      </c>
      <c r="BQ16" s="32">
        <f t="shared" si="12"/>
        <v>931361</v>
      </c>
      <c r="BR16" s="32">
        <f t="shared" si="12"/>
        <v>1892018</v>
      </c>
    </row>
    <row r="17" spans="2:70" s="19" customFormat="1" ht="21.75" thickBot="1">
      <c r="B17" s="20" t="s">
        <v>29</v>
      </c>
      <c r="C17" s="31">
        <v>22068.90208</v>
      </c>
      <c r="D17" s="22">
        <v>83914.633409999995</v>
      </c>
      <c r="E17" s="32">
        <v>37755</v>
      </c>
      <c r="F17" s="36">
        <v>109938</v>
      </c>
      <c r="G17" s="16"/>
      <c r="H17" s="17"/>
      <c r="I17" s="17"/>
      <c r="J17" s="17"/>
      <c r="K17" s="17"/>
      <c r="L17" s="17"/>
      <c r="M17" s="17"/>
      <c r="N17" s="17"/>
      <c r="O17" s="31">
        <v>8135.2243100000051</v>
      </c>
      <c r="P17" s="22">
        <v>22862.166120000005</v>
      </c>
      <c r="Q17" s="22">
        <v>20799</v>
      </c>
      <c r="R17" s="36">
        <v>38804</v>
      </c>
      <c r="S17" s="22"/>
      <c r="T17" s="22"/>
      <c r="U17" s="22"/>
      <c r="V17" s="22"/>
      <c r="W17" s="22"/>
      <c r="X17" s="22"/>
      <c r="Y17" s="22"/>
      <c r="Z17" s="22"/>
      <c r="AA17" s="22">
        <f t="shared" ref="AA17:AA21" si="13">S17+W17</f>
        <v>0</v>
      </c>
      <c r="AB17" s="22">
        <f t="shared" si="11"/>
        <v>0</v>
      </c>
      <c r="AC17" s="22">
        <f t="shared" si="11"/>
        <v>0</v>
      </c>
      <c r="AD17" s="22">
        <f t="shared" si="11"/>
        <v>0</v>
      </c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>
        <v>391072.26429999992</v>
      </c>
      <c r="BL17" s="22">
        <v>936057.72650999995</v>
      </c>
      <c r="BM17" s="22">
        <v>361308</v>
      </c>
      <c r="BN17" s="22">
        <v>770539</v>
      </c>
      <c r="BO17" s="22">
        <f t="shared" si="12"/>
        <v>421276.39068999991</v>
      </c>
      <c r="BP17" s="22">
        <f t="shared" si="12"/>
        <v>1042834.5260399999</v>
      </c>
      <c r="BQ17" s="22">
        <f t="shared" si="12"/>
        <v>419862</v>
      </c>
      <c r="BR17" s="22">
        <f t="shared" si="12"/>
        <v>919281</v>
      </c>
    </row>
    <row r="18" spans="2:70" s="19" customFormat="1" ht="21.75" thickBot="1">
      <c r="B18" s="20" t="s">
        <v>30</v>
      </c>
      <c r="C18" s="31">
        <v>13901.524800000007</v>
      </c>
      <c r="D18" s="22">
        <v>37485.750550000004</v>
      </c>
      <c r="E18" s="32">
        <v>25132</v>
      </c>
      <c r="F18" s="36">
        <v>55734</v>
      </c>
      <c r="G18" s="16"/>
      <c r="H18" s="17"/>
      <c r="I18" s="17"/>
      <c r="J18" s="17"/>
      <c r="K18" s="17"/>
      <c r="L18" s="17"/>
      <c r="M18" s="17"/>
      <c r="N18" s="17"/>
      <c r="O18" s="31">
        <v>49.887019999999993</v>
      </c>
      <c r="P18" s="22">
        <v>132.36064999999999</v>
      </c>
      <c r="Q18" s="22">
        <v>94</v>
      </c>
      <c r="R18" s="36">
        <v>192</v>
      </c>
      <c r="S18" s="22"/>
      <c r="T18" s="22"/>
      <c r="U18" s="22"/>
      <c r="V18" s="22"/>
      <c r="W18" s="22"/>
      <c r="X18" s="22"/>
      <c r="Y18" s="22"/>
      <c r="Z18" s="22"/>
      <c r="AA18" s="22">
        <f t="shared" si="13"/>
        <v>0</v>
      </c>
      <c r="AB18" s="22">
        <f t="shared" si="11"/>
        <v>0</v>
      </c>
      <c r="AC18" s="22">
        <f t="shared" si="11"/>
        <v>0</v>
      </c>
      <c r="AD18" s="22">
        <f t="shared" si="11"/>
        <v>0</v>
      </c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>
        <v>43314.208480000008</v>
      </c>
      <c r="BL18" s="22">
        <v>96825.558050000007</v>
      </c>
      <c r="BM18" s="22">
        <v>72045</v>
      </c>
      <c r="BN18" s="22">
        <v>143149</v>
      </c>
      <c r="BO18" s="22">
        <f t="shared" si="12"/>
        <v>57265.620300000017</v>
      </c>
      <c r="BP18" s="22">
        <f t="shared" si="12"/>
        <v>134443.66925000001</v>
      </c>
      <c r="BQ18" s="22">
        <f t="shared" si="12"/>
        <v>97271</v>
      </c>
      <c r="BR18" s="22">
        <f t="shared" si="12"/>
        <v>199075</v>
      </c>
    </row>
    <row r="19" spans="2:70" s="19" customFormat="1" ht="21.75" thickBot="1">
      <c r="B19" s="20" t="s">
        <v>31</v>
      </c>
      <c r="C19" s="31">
        <v>0</v>
      </c>
      <c r="D19" s="22">
        <v>0</v>
      </c>
      <c r="E19" s="32">
        <v>0</v>
      </c>
      <c r="F19" s="36">
        <v>0</v>
      </c>
      <c r="G19" s="16"/>
      <c r="H19" s="17"/>
      <c r="I19" s="17"/>
      <c r="J19" s="17"/>
      <c r="K19" s="17"/>
      <c r="L19" s="17"/>
      <c r="M19" s="17"/>
      <c r="N19" s="17"/>
      <c r="O19" s="31">
        <v>0</v>
      </c>
      <c r="P19" s="22">
        <v>0</v>
      </c>
      <c r="Q19" s="22">
        <v>0</v>
      </c>
      <c r="R19" s="36">
        <v>0</v>
      </c>
      <c r="S19" s="22"/>
      <c r="T19" s="22"/>
      <c r="U19" s="22"/>
      <c r="V19" s="22"/>
      <c r="W19" s="22"/>
      <c r="X19" s="22"/>
      <c r="Y19" s="22"/>
      <c r="Z19" s="22"/>
      <c r="AA19" s="22">
        <f t="shared" si="13"/>
        <v>0</v>
      </c>
      <c r="AB19" s="22">
        <f t="shared" si="11"/>
        <v>0</v>
      </c>
      <c r="AC19" s="22">
        <f t="shared" si="11"/>
        <v>0</v>
      </c>
      <c r="AD19" s="22">
        <f t="shared" si="11"/>
        <v>0</v>
      </c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>
        <v>0</v>
      </c>
      <c r="BL19" s="22">
        <v>1.9479500000000001</v>
      </c>
      <c r="BM19" s="22">
        <v>0</v>
      </c>
      <c r="BN19" s="22">
        <v>2</v>
      </c>
      <c r="BO19" s="22">
        <f t="shared" si="12"/>
        <v>0</v>
      </c>
      <c r="BP19" s="22">
        <f t="shared" si="12"/>
        <v>1.9479500000000001</v>
      </c>
      <c r="BQ19" s="22">
        <f t="shared" si="12"/>
        <v>0</v>
      </c>
      <c r="BR19" s="22">
        <f t="shared" si="12"/>
        <v>2</v>
      </c>
    </row>
    <row r="20" spans="2:70" s="19" customFormat="1">
      <c r="B20" s="20" t="s">
        <v>32</v>
      </c>
      <c r="C20" s="31">
        <v>4.2160800000000016</v>
      </c>
      <c r="D20" s="22">
        <v>8.4641200000000012</v>
      </c>
      <c r="E20" s="32">
        <v>0</v>
      </c>
      <c r="F20" s="36">
        <v>0</v>
      </c>
      <c r="G20" s="16"/>
      <c r="H20" s="17"/>
      <c r="I20" s="17"/>
      <c r="J20" s="17"/>
      <c r="K20" s="17"/>
      <c r="L20" s="17"/>
      <c r="M20" s="17"/>
      <c r="N20" s="17"/>
      <c r="O20" s="31">
        <v>0</v>
      </c>
      <c r="P20" s="22">
        <v>0</v>
      </c>
      <c r="Q20" s="22">
        <v>0</v>
      </c>
      <c r="R20" s="36">
        <v>0</v>
      </c>
      <c r="S20" s="22"/>
      <c r="T20" s="22"/>
      <c r="U20" s="22"/>
      <c r="V20" s="22"/>
      <c r="W20" s="22"/>
      <c r="X20" s="22"/>
      <c r="Y20" s="22"/>
      <c r="Z20" s="22"/>
      <c r="AA20" s="22">
        <f t="shared" si="13"/>
        <v>0</v>
      </c>
      <c r="AB20" s="22">
        <f t="shared" si="11"/>
        <v>0</v>
      </c>
      <c r="AC20" s="22">
        <f t="shared" si="11"/>
        <v>0</v>
      </c>
      <c r="AD20" s="22">
        <f t="shared" si="11"/>
        <v>0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>
        <v>177.51625999999996</v>
      </c>
      <c r="BL20" s="22">
        <v>213.29070999999996</v>
      </c>
      <c r="BM20" s="22">
        <v>209547</v>
      </c>
      <c r="BN20" s="22">
        <v>375252</v>
      </c>
      <c r="BO20" s="22">
        <f t="shared" si="12"/>
        <v>181.73233999999997</v>
      </c>
      <c r="BP20" s="22">
        <f t="shared" si="12"/>
        <v>221.75482999999997</v>
      </c>
      <c r="BQ20" s="22">
        <f t="shared" si="12"/>
        <v>209547</v>
      </c>
      <c r="BR20" s="22">
        <f t="shared" si="12"/>
        <v>375252</v>
      </c>
    </row>
    <row r="21" spans="2:70" s="28" customFormat="1" ht="21.75" thickBot="1">
      <c r="B21" s="24" t="s">
        <v>33</v>
      </c>
      <c r="C21" s="25">
        <f>SUM(C16:C20)</f>
        <v>131012.45964999999</v>
      </c>
      <c r="D21" s="26">
        <f>SUM(D16:D20)</f>
        <v>360175.21965000004</v>
      </c>
      <c r="E21" s="26">
        <f>SUM(E16:E20)</f>
        <v>129463</v>
      </c>
      <c r="F21" s="37">
        <f>SUM(F16:F20)</f>
        <v>324974</v>
      </c>
      <c r="G21" s="38">
        <f t="shared" ref="G21:BR21" si="14">SUM(G16:G20)</f>
        <v>0</v>
      </c>
      <c r="H21" s="39">
        <f t="shared" si="14"/>
        <v>0</v>
      </c>
      <c r="I21" s="39">
        <f t="shared" si="14"/>
        <v>0</v>
      </c>
      <c r="J21" s="39">
        <f t="shared" si="14"/>
        <v>0</v>
      </c>
      <c r="K21" s="39">
        <f t="shared" si="14"/>
        <v>0</v>
      </c>
      <c r="L21" s="39">
        <f t="shared" si="14"/>
        <v>0</v>
      </c>
      <c r="M21" s="39">
        <f t="shared" si="14"/>
        <v>0</v>
      </c>
      <c r="N21" s="39">
        <f t="shared" si="14"/>
        <v>0</v>
      </c>
      <c r="O21" s="25">
        <f>SUM(O16:O20)</f>
        <v>48796.918540000021</v>
      </c>
      <c r="P21" s="26">
        <f>SUM(P16:P20)</f>
        <v>108174.46542000002</v>
      </c>
      <c r="Q21" s="39">
        <f>SUM(Q16:Q20)</f>
        <v>55199</v>
      </c>
      <c r="R21" s="37">
        <f>SUM(R16:R20)</f>
        <v>117917</v>
      </c>
      <c r="S21" s="39">
        <f t="shared" si="14"/>
        <v>0</v>
      </c>
      <c r="T21" s="39">
        <f t="shared" si="14"/>
        <v>0</v>
      </c>
      <c r="U21" s="39">
        <f t="shared" si="14"/>
        <v>0</v>
      </c>
      <c r="V21" s="39">
        <f t="shared" si="14"/>
        <v>0</v>
      </c>
      <c r="W21" s="39">
        <f t="shared" si="14"/>
        <v>0</v>
      </c>
      <c r="X21" s="39">
        <f t="shared" si="14"/>
        <v>0</v>
      </c>
      <c r="Y21" s="39">
        <f t="shared" si="14"/>
        <v>0</v>
      </c>
      <c r="Z21" s="39">
        <f t="shared" si="14"/>
        <v>0</v>
      </c>
      <c r="AA21" s="39">
        <f t="shared" si="13"/>
        <v>0</v>
      </c>
      <c r="AB21" s="39">
        <f t="shared" si="11"/>
        <v>0</v>
      </c>
      <c r="AC21" s="39">
        <f t="shared" si="11"/>
        <v>0</v>
      </c>
      <c r="AD21" s="39">
        <f t="shared" si="11"/>
        <v>0</v>
      </c>
      <c r="AE21" s="39">
        <f t="shared" si="14"/>
        <v>0</v>
      </c>
      <c r="AF21" s="39">
        <f t="shared" si="14"/>
        <v>0</v>
      </c>
      <c r="AG21" s="39">
        <f t="shared" si="14"/>
        <v>0</v>
      </c>
      <c r="AH21" s="39">
        <f t="shared" si="14"/>
        <v>0</v>
      </c>
      <c r="AI21" s="39">
        <f t="shared" si="14"/>
        <v>0</v>
      </c>
      <c r="AJ21" s="39">
        <f t="shared" si="14"/>
        <v>0</v>
      </c>
      <c r="AK21" s="39">
        <f t="shared" si="14"/>
        <v>0</v>
      </c>
      <c r="AL21" s="39">
        <f t="shared" si="14"/>
        <v>0</v>
      </c>
      <c r="AM21" s="39">
        <f t="shared" si="14"/>
        <v>0</v>
      </c>
      <c r="AN21" s="39">
        <f t="shared" si="14"/>
        <v>0</v>
      </c>
      <c r="AO21" s="39">
        <f t="shared" si="14"/>
        <v>0</v>
      </c>
      <c r="AP21" s="39">
        <f t="shared" si="14"/>
        <v>0</v>
      </c>
      <c r="AQ21" s="39">
        <f t="shared" si="14"/>
        <v>0</v>
      </c>
      <c r="AR21" s="39">
        <f t="shared" si="14"/>
        <v>0</v>
      </c>
      <c r="AS21" s="39">
        <f t="shared" si="14"/>
        <v>0</v>
      </c>
      <c r="AT21" s="39">
        <f t="shared" si="14"/>
        <v>0</v>
      </c>
      <c r="AU21" s="39">
        <f t="shared" si="14"/>
        <v>0</v>
      </c>
      <c r="AV21" s="39">
        <f t="shared" si="14"/>
        <v>0</v>
      </c>
      <c r="AW21" s="39">
        <f t="shared" si="14"/>
        <v>0</v>
      </c>
      <c r="AX21" s="39">
        <f t="shared" si="14"/>
        <v>0</v>
      </c>
      <c r="AY21" s="39">
        <f t="shared" si="14"/>
        <v>0</v>
      </c>
      <c r="AZ21" s="39">
        <f t="shared" si="14"/>
        <v>0</v>
      </c>
      <c r="BA21" s="39">
        <f t="shared" si="14"/>
        <v>0</v>
      </c>
      <c r="BB21" s="39">
        <f t="shared" si="14"/>
        <v>0</v>
      </c>
      <c r="BC21" s="39">
        <f t="shared" si="14"/>
        <v>0</v>
      </c>
      <c r="BD21" s="39">
        <f t="shared" si="14"/>
        <v>0</v>
      </c>
      <c r="BE21" s="39">
        <f t="shared" si="14"/>
        <v>0</v>
      </c>
      <c r="BF21" s="39">
        <f t="shared" si="14"/>
        <v>0</v>
      </c>
      <c r="BG21" s="39">
        <f t="shared" si="14"/>
        <v>0</v>
      </c>
      <c r="BH21" s="39">
        <f t="shared" si="14"/>
        <v>0</v>
      </c>
      <c r="BI21" s="39">
        <f t="shared" si="14"/>
        <v>0</v>
      </c>
      <c r="BJ21" s="39">
        <f t="shared" si="14"/>
        <v>0</v>
      </c>
      <c r="BK21" s="26">
        <f>SUM(BK16:BK20)</f>
        <v>1536503.4308199999</v>
      </c>
      <c r="BL21" s="26">
        <f>SUM(BL16:BL20)</f>
        <v>3201385.9312499999</v>
      </c>
      <c r="BM21" s="26">
        <f>SUM(BM16:BM20)</f>
        <v>1473379</v>
      </c>
      <c r="BN21" s="26">
        <f t="shared" ref="BN21" si="15">SUM(BN16:BN20)</f>
        <v>2942737</v>
      </c>
      <c r="BO21" s="26">
        <f t="shared" si="14"/>
        <v>1716312.80901</v>
      </c>
      <c r="BP21" s="26">
        <f t="shared" si="14"/>
        <v>3669735.6163199996</v>
      </c>
      <c r="BQ21" s="39">
        <f t="shared" si="14"/>
        <v>1658041</v>
      </c>
      <c r="BR21" s="26">
        <f t="shared" si="14"/>
        <v>3385628</v>
      </c>
    </row>
    <row r="22" spans="2:70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</row>
    <row r="23" spans="2:70">
      <c r="B23" s="41" t="s">
        <v>34</v>
      </c>
    </row>
    <row r="24" spans="2:70"/>
  </sheetData>
  <mergeCells count="24">
    <mergeCell ref="BO8:BR8"/>
    <mergeCell ref="B15:BR15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NL-6 COMM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2017-12-07T13:16:22Z</dcterms:created>
  <dcterms:modified xsi:type="dcterms:W3CDTF">2017-12-07T13:16:47Z</dcterms:modified>
</cp:coreProperties>
</file>