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4 FIXED ASSET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J25" i="1"/>
  <c r="F25"/>
  <c r="K25" s="1"/>
  <c r="J23"/>
  <c r="F23"/>
  <c r="K23" s="1"/>
  <c r="J22"/>
  <c r="J24" s="1"/>
  <c r="I22"/>
  <c r="I24" s="1"/>
  <c r="H22"/>
  <c r="H24" s="1"/>
  <c r="G22"/>
  <c r="G24" s="1"/>
  <c r="E22"/>
  <c r="E24" s="1"/>
  <c r="D22"/>
  <c r="D24" s="1"/>
  <c r="C22"/>
  <c r="C24" s="1"/>
  <c r="F21"/>
  <c r="K21" s="1"/>
  <c r="F20"/>
  <c r="K20" s="1"/>
  <c r="F19"/>
  <c r="K19" s="1"/>
  <c r="F18"/>
  <c r="K18" s="1"/>
  <c r="F17"/>
  <c r="K17" s="1"/>
  <c r="F16"/>
  <c r="K16" s="1"/>
  <c r="F15"/>
  <c r="K15" s="1"/>
  <c r="F14"/>
  <c r="K14" s="1"/>
  <c r="F13"/>
  <c r="K13" s="1"/>
  <c r="F12"/>
  <c r="K12" s="1"/>
  <c r="F11"/>
  <c r="K11" s="1"/>
  <c r="L10"/>
  <c r="K10"/>
  <c r="F10"/>
  <c r="F22" s="1"/>
  <c r="F24" s="1"/>
  <c r="L9"/>
  <c r="K9"/>
  <c r="J9"/>
  <c r="F9"/>
  <c r="B6"/>
  <c r="B2"/>
  <c r="K22" l="1"/>
  <c r="K24" s="1"/>
</calcChain>
</file>

<file path=xl/sharedStrings.xml><?xml version="1.0" encoding="utf-8"?>
<sst xmlns="http://schemas.openxmlformats.org/spreadsheetml/2006/main" count="31" uniqueCount="30">
  <si>
    <t>NATIONAL INSURANCE COMPANY LIMITED</t>
  </si>
  <si>
    <t>CIN: U10200WB1906GOI001713</t>
  </si>
  <si>
    <t>FORM NL-14-FIXED ASSETS SCHEDULE</t>
  </si>
  <si>
    <t>(IN Rs. '000)</t>
  </si>
  <si>
    <t>PARTICULARS</t>
  </si>
  <si>
    <t>COST/ GROSS BLOCK</t>
  </si>
  <si>
    <t>DEPRECIATION</t>
  </si>
  <si>
    <t>NET BLOCK</t>
  </si>
  <si>
    <t xml:space="preserve">Additions </t>
  </si>
  <si>
    <t>Deductions</t>
  </si>
  <si>
    <t>For the period</t>
  </si>
  <si>
    <t>On Sales/ Adjustments</t>
  </si>
  <si>
    <t>Goodwill</t>
  </si>
  <si>
    <t>Intangibles (Software)</t>
  </si>
  <si>
    <t>Land-Freehold</t>
  </si>
  <si>
    <t>Land-Leasehold</t>
  </si>
  <si>
    <t>Buildings - RCC</t>
  </si>
  <si>
    <t>Furniture &amp; Fittings</t>
  </si>
  <si>
    <t>Computer and other end use devices</t>
  </si>
  <si>
    <t>Servers &amp; Network</t>
  </si>
  <si>
    <t>Motor Cars</t>
  </si>
  <si>
    <t>Office Equipments</t>
  </si>
  <si>
    <t>Electrical Equipments</t>
  </si>
  <si>
    <t>Plant &amp; Machinery (other than cont. process plant)*</t>
  </si>
  <si>
    <t>TOTAL</t>
  </si>
  <si>
    <t>Capital Work in progress</t>
  </si>
  <si>
    <t>Grand Total</t>
  </si>
  <si>
    <t>PREVIOUS QUARTER</t>
  </si>
  <si>
    <t>* Includes lifts, Water treatment plant, etc.</t>
  </si>
  <si>
    <t>Opening as at 01.04.2017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</si>
</sst>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0" borderId="0" xfId="0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3" fillId="0" borderId="8" xfId="0" applyNumberFormat="1" applyFont="1" applyFill="1" applyBorder="1"/>
    <xf numFmtId="0" fontId="3" fillId="0" borderId="6" xfId="0" applyFont="1" applyFill="1" applyBorder="1"/>
    <xf numFmtId="1" fontId="3" fillId="0" borderId="6" xfId="0" applyNumberFormat="1" applyFont="1" applyFill="1" applyBorder="1"/>
    <xf numFmtId="0" fontId="2" fillId="0" borderId="9" xfId="0" applyFont="1" applyFill="1" applyBorder="1"/>
    <xf numFmtId="1" fontId="3" fillId="0" borderId="10" xfId="0" applyNumberFormat="1" applyFont="1" applyFill="1" applyBorder="1"/>
    <xf numFmtId="1" fontId="3" fillId="0" borderId="11" xfId="0" applyNumberFormat="1" applyFont="1" applyFill="1" applyBorder="1"/>
    <xf numFmtId="0" fontId="3" fillId="0" borderId="12" xfId="0" applyFont="1" applyFill="1" applyBorder="1"/>
    <xf numFmtId="1" fontId="3" fillId="0" borderId="13" xfId="0" applyNumberFormat="1" applyFont="1" applyFill="1" applyBorder="1"/>
    <xf numFmtId="1" fontId="3" fillId="0" borderId="14" xfId="0" applyNumberFormat="1" applyFont="1" applyFill="1" applyBorder="1"/>
    <xf numFmtId="1" fontId="3" fillId="0" borderId="15" xfId="0" applyNumberFormat="1" applyFont="1" applyFill="1" applyBorder="1"/>
    <xf numFmtId="0" fontId="2" fillId="0" borderId="16" xfId="0" applyFont="1" applyFill="1" applyBorder="1"/>
    <xf numFmtId="1" fontId="2" fillId="0" borderId="17" xfId="0" applyNumberFormat="1" applyFont="1" applyFill="1" applyBorder="1"/>
    <xf numFmtId="1" fontId="3" fillId="0" borderId="18" xfId="0" applyNumberFormat="1" applyFont="1" applyFill="1" applyBorder="1"/>
    <xf numFmtId="1" fontId="2" fillId="0" borderId="19" xfId="0" applyNumberFormat="1" applyFont="1" applyFill="1" applyBorder="1"/>
    <xf numFmtId="1" fontId="3" fillId="0" borderId="17" xfId="0" applyNumberFormat="1" applyFont="1" applyFill="1" applyBorder="1"/>
    <xf numFmtId="0" fontId="3" fillId="0" borderId="20" xfId="0" applyFont="1" applyFill="1" applyBorder="1"/>
    <xf numFmtId="1" fontId="3" fillId="0" borderId="2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30.09.2017</v>
          </cell>
          <cell r="D1" t="str">
            <v>30th SEPTEMBER 2017</v>
          </cell>
          <cell r="E1" t="str">
            <v>30.09.2016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1">
    <tabColor rgb="FF92D050"/>
  </sheetPr>
  <dimension ref="A1:O39"/>
  <sheetViews>
    <sheetView showGridLines="0" showZeros="0" tabSelected="1" topLeftCell="A4" workbookViewId="0">
      <selection activeCell="G9" sqref="G9"/>
    </sheetView>
  </sheetViews>
  <sheetFormatPr defaultColWidth="0" defaultRowHeight="21" customHeight="1" zeroHeight="1"/>
  <cols>
    <col min="1" max="1" width="4.28515625" style="1" customWidth="1"/>
    <col min="2" max="2" width="45.7109375" style="1" customWidth="1"/>
    <col min="3" max="5" width="18.7109375" style="1" customWidth="1"/>
    <col min="6" max="6" width="18.7109375" style="2" customWidth="1"/>
    <col min="7" max="9" width="18.7109375" style="1" customWidth="1"/>
    <col min="10" max="12" width="18.7109375" style="2" customWidth="1"/>
    <col min="13" max="13" width="4.28515625" style="1" customWidth="1"/>
    <col min="14" max="14" width="3.5703125" style="1" customWidth="1"/>
    <col min="15" max="15" width="16.7109375" style="1" bestFit="1" customWidth="1"/>
    <col min="16" max="16384" width="9.140625" style="1" hidden="1"/>
  </cols>
  <sheetData>
    <row r="1" spans="2:15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2:15">
      <c r="B2" s="33" t="str">
        <f>[1]INDEX!$A$4</f>
        <v>Registration No. 58 and Date of Renewal of Registration with IRDA - 27/01/2017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2:15">
      <c r="B3" s="33" t="s">
        <v>1</v>
      </c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2:15"/>
    <row r="5" spans="2:15" ht="22.5">
      <c r="B5" s="33" t="s">
        <v>2</v>
      </c>
      <c r="C5" s="33"/>
      <c r="D5" s="33"/>
      <c r="E5" s="33"/>
      <c r="F5" s="33"/>
      <c r="G5" s="33"/>
      <c r="H5" s="33"/>
      <c r="I5" s="33"/>
      <c r="J5" s="33"/>
      <c r="K5" s="33"/>
      <c r="L5" s="33"/>
      <c r="O5" s="3"/>
    </row>
    <row r="6" spans="2:15">
      <c r="B6" s="33" t="str">
        <f>"Fixed Assets as at " &amp; [1]INDEX!D1</f>
        <v>Fixed Assets as at 30th SEPTEMBER 2017</v>
      </c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2:15" ht="21.75" thickBot="1">
      <c r="L7" s="4" t="s">
        <v>3</v>
      </c>
      <c r="N7" s="5"/>
    </row>
    <row r="8" spans="2:15" s="6" customFormat="1" ht="21.75" customHeight="1">
      <c r="B8" s="34" t="s">
        <v>4</v>
      </c>
      <c r="C8" s="36" t="s">
        <v>5</v>
      </c>
      <c r="D8" s="37"/>
      <c r="E8" s="37"/>
      <c r="F8" s="38"/>
      <c r="G8" s="36" t="s">
        <v>6</v>
      </c>
      <c r="H8" s="37"/>
      <c r="I8" s="37"/>
      <c r="J8" s="38"/>
      <c r="K8" s="36" t="s">
        <v>7</v>
      </c>
      <c r="L8" s="38"/>
    </row>
    <row r="9" spans="2:15" s="6" customFormat="1" ht="42">
      <c r="B9" s="35"/>
      <c r="C9" s="7" t="s">
        <v>29</v>
      </c>
      <c r="D9" s="8" t="s">
        <v>8</v>
      </c>
      <c r="E9" s="8" t="s">
        <v>9</v>
      </c>
      <c r="F9" s="9" t="str">
        <f>"Closing as at " &amp; [1]INDEX!$C$1</f>
        <v>Closing as at 30.09.2017</v>
      </c>
      <c r="G9" s="7" t="s">
        <v>29</v>
      </c>
      <c r="H9" s="8" t="s">
        <v>10</v>
      </c>
      <c r="I9" s="8" t="s">
        <v>11</v>
      </c>
      <c r="J9" s="9" t="str">
        <f>"Closing as at " &amp; [1]INDEX!$C$1</f>
        <v>Closing as at 30.09.2017</v>
      </c>
      <c r="K9" s="7" t="str">
        <f>"As at " &amp; [1]INDEX!$C$1</f>
        <v>As at 30.09.2017</v>
      </c>
      <c r="L9" s="9" t="str">
        <f>"As at " &amp; [1]INDEX!$E$1</f>
        <v>As at 30.09.2016</v>
      </c>
    </row>
    <row r="10" spans="2:15">
      <c r="B10" s="10" t="s">
        <v>12</v>
      </c>
      <c r="C10" s="11">
        <v>0</v>
      </c>
      <c r="D10" s="11">
        <v>0</v>
      </c>
      <c r="E10" s="11">
        <v>0</v>
      </c>
      <c r="F10" s="12">
        <f>+C10+D10-E10</f>
        <v>0</v>
      </c>
      <c r="G10" s="11">
        <v>0</v>
      </c>
      <c r="H10" s="11">
        <v>0</v>
      </c>
      <c r="I10" s="11">
        <v>0</v>
      </c>
      <c r="J10" s="11">
        <v>0</v>
      </c>
      <c r="K10" s="13">
        <f>F10-J10</f>
        <v>0</v>
      </c>
      <c r="L10" s="12">
        <f t="shared" ref="L10" si="0">C10-G10</f>
        <v>0</v>
      </c>
    </row>
    <row r="11" spans="2:15">
      <c r="B11" s="10" t="s">
        <v>13</v>
      </c>
      <c r="C11" s="11">
        <v>1075239.4327199997</v>
      </c>
      <c r="D11" s="11">
        <v>443.16</v>
      </c>
      <c r="E11" s="11">
        <v>555510.20200000005</v>
      </c>
      <c r="F11" s="12">
        <f>+C11+D11-E11</f>
        <v>520172.39071999956</v>
      </c>
      <c r="G11" s="11">
        <v>787168.4972000001</v>
      </c>
      <c r="H11" s="11">
        <v>57075.639071999991</v>
      </c>
      <c r="I11" s="11">
        <v>-555510.20200000005</v>
      </c>
      <c r="J11" s="11">
        <v>288733.9342720001</v>
      </c>
      <c r="K11" s="14">
        <f t="shared" ref="K11:K21" si="1">F11-J11</f>
        <v>231438.45644799946</v>
      </c>
      <c r="L11" s="12">
        <v>265630.11007000017</v>
      </c>
    </row>
    <row r="12" spans="2:15">
      <c r="B12" s="10" t="s">
        <v>14</v>
      </c>
      <c r="C12" s="11">
        <v>6452.2661900000003</v>
      </c>
      <c r="D12" s="11">
        <v>0</v>
      </c>
      <c r="E12" s="11">
        <v>0</v>
      </c>
      <c r="F12" s="12">
        <f t="shared" ref="F12:F21" si="2">+C12+D12-E12</f>
        <v>6452.2661900000003</v>
      </c>
      <c r="G12" s="11">
        <v>0</v>
      </c>
      <c r="H12" s="11">
        <v>0</v>
      </c>
      <c r="I12" s="11">
        <v>0</v>
      </c>
      <c r="J12" s="11">
        <v>0</v>
      </c>
      <c r="K12" s="14">
        <f t="shared" si="1"/>
        <v>6452.2661900000003</v>
      </c>
      <c r="L12" s="12">
        <v>6452.2661900000003</v>
      </c>
    </row>
    <row r="13" spans="2:15">
      <c r="B13" s="10" t="s">
        <v>15</v>
      </c>
      <c r="C13" s="11">
        <v>317572.94710000005</v>
      </c>
      <c r="D13" s="11">
        <v>0</v>
      </c>
      <c r="E13" s="11">
        <v>0</v>
      </c>
      <c r="F13" s="12">
        <f t="shared" si="2"/>
        <v>317572.94710000005</v>
      </c>
      <c r="G13" s="11">
        <v>15416.823829999999</v>
      </c>
      <c r="H13" s="11">
        <v>1604.18678</v>
      </c>
      <c r="I13" s="11">
        <v>0</v>
      </c>
      <c r="J13" s="11">
        <v>17021.010609999998</v>
      </c>
      <c r="K13" s="14">
        <f t="shared" si="1"/>
        <v>300551.93649000005</v>
      </c>
      <c r="L13" s="12">
        <v>303760.31027000007</v>
      </c>
    </row>
    <row r="14" spans="2:15">
      <c r="B14" s="10" t="s">
        <v>16</v>
      </c>
      <c r="C14" s="11">
        <v>1063229.86464</v>
      </c>
      <c r="D14" s="11">
        <v>0</v>
      </c>
      <c r="E14" s="11">
        <v>0</v>
      </c>
      <c r="F14" s="12">
        <f t="shared" si="2"/>
        <v>1063229.86464</v>
      </c>
      <c r="G14" s="11">
        <v>333176.78716000001</v>
      </c>
      <c r="H14" s="11">
        <v>17979.505519999999</v>
      </c>
      <c r="I14" s="11">
        <v>0</v>
      </c>
      <c r="J14" s="11">
        <v>351157.29268000001</v>
      </c>
      <c r="K14" s="14">
        <f t="shared" si="1"/>
        <v>712072.57196000009</v>
      </c>
      <c r="L14" s="12">
        <v>228529.67853999999</v>
      </c>
    </row>
    <row r="15" spans="2:15">
      <c r="B15" s="10" t="s">
        <v>17</v>
      </c>
      <c r="C15" s="11">
        <v>464250.89439855103</v>
      </c>
      <c r="D15" s="11">
        <v>34352.178106968</v>
      </c>
      <c r="E15" s="11">
        <v>3176.8293333333336</v>
      </c>
      <c r="F15" s="12">
        <f t="shared" si="2"/>
        <v>495426.24317218567</v>
      </c>
      <c r="G15" s="11">
        <v>353564.69099629496</v>
      </c>
      <c r="H15" s="11">
        <v>17779.37964589693</v>
      </c>
      <c r="I15" s="11">
        <v>-843.22065814810139</v>
      </c>
      <c r="J15" s="11">
        <v>370500.8499840438</v>
      </c>
      <c r="K15" s="14">
        <f>F15-J15</f>
        <v>124925.39318814187</v>
      </c>
      <c r="L15" s="12">
        <v>108353.07889165927</v>
      </c>
    </row>
    <row r="16" spans="2:15">
      <c r="B16" s="10" t="s">
        <v>18</v>
      </c>
      <c r="C16" s="11">
        <v>2881483.6488169944</v>
      </c>
      <c r="D16" s="11">
        <v>99343.453912666009</v>
      </c>
      <c r="E16" s="11">
        <v>23189.885910000001</v>
      </c>
      <c r="F16" s="12">
        <f>+C16+D16-E16</f>
        <v>2957637.2168196603</v>
      </c>
      <c r="G16" s="11">
        <v>2317385.8002362293</v>
      </c>
      <c r="H16" s="11">
        <v>221885.05343296193</v>
      </c>
      <c r="I16" s="11">
        <v>-8578.6991207442625</v>
      </c>
      <c r="J16" s="11">
        <v>2530692.1545484471</v>
      </c>
      <c r="K16" s="14">
        <f t="shared" si="1"/>
        <v>426945.06227121316</v>
      </c>
      <c r="L16" s="12">
        <v>622490.82193342037</v>
      </c>
    </row>
    <row r="17" spans="2:12">
      <c r="B17" s="10" t="s">
        <v>19</v>
      </c>
      <c r="C17" s="11">
        <v>2276207.0347784292</v>
      </c>
      <c r="D17" s="11">
        <v>443724.07699999999</v>
      </c>
      <c r="E17" s="11">
        <v>1430.366</v>
      </c>
      <c r="F17" s="12">
        <f t="shared" si="2"/>
        <v>2718500.7457784293</v>
      </c>
      <c r="G17" s="11">
        <v>1969383.671660705</v>
      </c>
      <c r="H17" s="11">
        <v>210435.39834360298</v>
      </c>
      <c r="I17" s="11">
        <v>-1343.0442373299143</v>
      </c>
      <c r="J17" s="11">
        <v>2178476.025766978</v>
      </c>
      <c r="K17" s="14">
        <f t="shared" si="1"/>
        <v>540024.72001145128</v>
      </c>
      <c r="L17" s="12">
        <v>225643.18692509597</v>
      </c>
    </row>
    <row r="18" spans="2:12">
      <c r="B18" s="10" t="s">
        <v>20</v>
      </c>
      <c r="C18" s="11">
        <v>867144.153850056</v>
      </c>
      <c r="D18" s="11">
        <v>137564.82972130599</v>
      </c>
      <c r="E18" s="11">
        <v>85134.783060000002</v>
      </c>
      <c r="F18" s="12">
        <f>+C18+D18-E18</f>
        <v>919574.20051136194</v>
      </c>
      <c r="G18" s="11">
        <v>458741.67696876859</v>
      </c>
      <c r="H18" s="11">
        <v>77114.482757486534</v>
      </c>
      <c r="I18" s="11">
        <v>-35676.872464221371</v>
      </c>
      <c r="J18" s="11">
        <v>500179.28726203373</v>
      </c>
      <c r="K18" s="14">
        <f>F18-J18-2</f>
        <v>419392.91324932821</v>
      </c>
      <c r="L18" s="12">
        <v>326169.81823679601</v>
      </c>
    </row>
    <row r="19" spans="2:12">
      <c r="B19" s="15" t="s">
        <v>21</v>
      </c>
      <c r="C19" s="11">
        <v>212135.50592932</v>
      </c>
      <c r="D19" s="11">
        <v>2769.1858537339999</v>
      </c>
      <c r="E19" s="11">
        <v>924.62894999999992</v>
      </c>
      <c r="F19" s="16">
        <f t="shared" si="2"/>
        <v>213980.06283305399</v>
      </c>
      <c r="G19" s="11">
        <v>192107.52319937805</v>
      </c>
      <c r="H19" s="11">
        <v>4312.8831544602108</v>
      </c>
      <c r="I19" s="11">
        <v>-565.52206676912226</v>
      </c>
      <c r="J19" s="11">
        <v>195854.88428706912</v>
      </c>
      <c r="K19" s="17">
        <f>F19-J19</f>
        <v>18125.178545984876</v>
      </c>
      <c r="L19" s="12">
        <v>35330.70849004027</v>
      </c>
    </row>
    <row r="20" spans="2:12">
      <c r="B20" s="15" t="s">
        <v>22</v>
      </c>
      <c r="C20" s="11">
        <v>369400.60944110405</v>
      </c>
      <c r="D20" s="11">
        <v>18212.220626854003</v>
      </c>
      <c r="E20" s="11">
        <v>2865.4479999999999</v>
      </c>
      <c r="F20" s="16">
        <f>+C20+D20-E20+1</f>
        <v>384748.38206795807</v>
      </c>
      <c r="G20" s="11">
        <v>274776.92381734779</v>
      </c>
      <c r="H20" s="11">
        <v>14749.324224034681</v>
      </c>
      <c r="I20" s="11">
        <v>-1483.7381238443043</v>
      </c>
      <c r="J20" s="11">
        <v>288041.50991753815</v>
      </c>
      <c r="K20" s="17">
        <f>F20-J20-1</f>
        <v>96705.87215041992</v>
      </c>
      <c r="L20" s="12">
        <v>99032.710488253622</v>
      </c>
    </row>
    <row r="21" spans="2:12" ht="21.75" thickBot="1">
      <c r="B21" s="15" t="s">
        <v>23</v>
      </c>
      <c r="C21" s="11">
        <v>14238.676210000001</v>
      </c>
      <c r="D21" s="11">
        <v>0</v>
      </c>
      <c r="E21" s="11">
        <v>0</v>
      </c>
      <c r="F21" s="16">
        <f t="shared" si="2"/>
        <v>14238.676210000001</v>
      </c>
      <c r="G21" s="11">
        <v>10213.10607</v>
      </c>
      <c r="H21" s="11">
        <v>346.89022</v>
      </c>
      <c r="I21" s="11">
        <v>0</v>
      </c>
      <c r="J21" s="11">
        <v>10559.996289999999</v>
      </c>
      <c r="K21" s="17">
        <f t="shared" si="1"/>
        <v>3678.6799200000023</v>
      </c>
      <c r="L21" s="12">
        <v>4444.3085800000008</v>
      </c>
    </row>
    <row r="22" spans="2:12" s="2" customFormat="1" ht="21.75" thickBot="1">
      <c r="B22" s="18" t="s">
        <v>24</v>
      </c>
      <c r="C22" s="19">
        <f>SUM(C10:C21)+1</f>
        <v>9547356.0340744518</v>
      </c>
      <c r="D22" s="20">
        <f>SUM(D10:D21)</f>
        <v>736409.10522152798</v>
      </c>
      <c r="E22" s="20">
        <f>SUM(E10:E21)</f>
        <v>672232.1432533334</v>
      </c>
      <c r="F22" s="21">
        <f>SUM(F10:F21)-1</f>
        <v>9611531.9960426483</v>
      </c>
      <c r="G22" s="19">
        <f>SUM(G10:G21)+1</f>
        <v>6711936.5011387235</v>
      </c>
      <c r="H22" s="20">
        <f>SUM(H10:H21)+1</f>
        <v>623283.74315044319</v>
      </c>
      <c r="I22" s="20">
        <f>SUM(I10:I21)+1</f>
        <v>-604000.29867105687</v>
      </c>
      <c r="J22" s="21">
        <f>SUM(J10:J21)</f>
        <v>6731216.9456181098</v>
      </c>
      <c r="K22" s="19">
        <f>SUM(K10:K21)+2</f>
        <v>2880315.050424539</v>
      </c>
      <c r="L22" s="12">
        <v>2225834.9986152658</v>
      </c>
    </row>
    <row r="23" spans="2:12" ht="21.75" thickBot="1">
      <c r="B23" s="22" t="s">
        <v>25</v>
      </c>
      <c r="C23" s="23">
        <v>0</v>
      </c>
      <c r="D23" s="23">
        <v>0</v>
      </c>
      <c r="E23" s="23">
        <v>0</v>
      </c>
      <c r="F23" s="24">
        <f>+C23+D23-E23</f>
        <v>0</v>
      </c>
      <c r="G23" s="23">
        <v>0</v>
      </c>
      <c r="H23" s="25">
        <v>0</v>
      </c>
      <c r="I23" s="25">
        <v>0</v>
      </c>
      <c r="J23" s="24">
        <f>+G23+H23+I23</f>
        <v>0</v>
      </c>
      <c r="K23" s="26">
        <f>F23-J23</f>
        <v>0</v>
      </c>
      <c r="L23" s="12">
        <v>0</v>
      </c>
    </row>
    <row r="24" spans="2:12" s="2" customFormat="1" ht="21.75" thickBot="1">
      <c r="B24" s="18" t="s">
        <v>26</v>
      </c>
      <c r="C24" s="19">
        <f>+C22+C23</f>
        <v>9547356.0340744518</v>
      </c>
      <c r="D24" s="20">
        <f t="shared" ref="D24:J24" si="3">+D22+D23</f>
        <v>736409.10522152798</v>
      </c>
      <c r="E24" s="20">
        <f t="shared" si="3"/>
        <v>672232.1432533334</v>
      </c>
      <c r="F24" s="21">
        <f t="shared" si="3"/>
        <v>9611531.9960426483</v>
      </c>
      <c r="G24" s="19">
        <f t="shared" si="3"/>
        <v>6711936.5011387235</v>
      </c>
      <c r="H24" s="20">
        <f t="shared" si="3"/>
        <v>623283.74315044319</v>
      </c>
      <c r="I24" s="20">
        <f t="shared" si="3"/>
        <v>-604000.29867105687</v>
      </c>
      <c r="J24" s="21">
        <f t="shared" si="3"/>
        <v>6731216.9456181098</v>
      </c>
      <c r="K24" s="19">
        <f>+K22+K23</f>
        <v>2880315.050424539</v>
      </c>
      <c r="L24" s="12">
        <v>2225834.9986152658</v>
      </c>
    </row>
    <row r="25" spans="2:12" ht="21.75" thickBot="1">
      <c r="B25" s="27" t="s">
        <v>27</v>
      </c>
      <c r="C25" s="19">
        <v>8088495.1478149472</v>
      </c>
      <c r="D25" s="20">
        <v>941505.74711238244</v>
      </c>
      <c r="E25" s="20">
        <v>317950.20296000002</v>
      </c>
      <c r="F25" s="21">
        <f t="shared" ref="F25" si="4">+C25+D25-E25</f>
        <v>8712050.6919673309</v>
      </c>
      <c r="G25" s="19">
        <v>6266637.6594440304</v>
      </c>
      <c r="H25" s="20">
        <v>327368.03660938243</v>
      </c>
      <c r="I25" s="20">
        <v>-107790.004859494</v>
      </c>
      <c r="J25" s="21">
        <f>+G25+H25+I25</f>
        <v>6486215.6911939187</v>
      </c>
      <c r="K25" s="19">
        <f>F25-J25</f>
        <v>2225835.0007734122</v>
      </c>
      <c r="L25" s="28"/>
    </row>
    <row r="26" spans="2:12">
      <c r="B26" s="29"/>
      <c r="C26" s="29"/>
      <c r="D26" s="29"/>
      <c r="E26" s="29"/>
      <c r="F26" s="30"/>
      <c r="G26" s="29"/>
      <c r="H26" s="29"/>
      <c r="I26" s="29"/>
      <c r="J26" s="30"/>
      <c r="K26" s="30"/>
      <c r="L26" s="30"/>
    </row>
    <row r="27" spans="2:12">
      <c r="B27" s="31" t="s">
        <v>28</v>
      </c>
      <c r="C27" s="29"/>
      <c r="D27" s="29"/>
      <c r="E27" s="29"/>
      <c r="F27" s="30"/>
      <c r="G27" s="29"/>
      <c r="H27" s="29"/>
      <c r="I27" s="29"/>
      <c r="J27" s="30"/>
      <c r="K27" s="30"/>
      <c r="L27" s="30"/>
    </row>
    <row r="28" spans="2:12" hidden="1">
      <c r="B28" s="29"/>
      <c r="C28" s="29"/>
      <c r="D28" s="29"/>
      <c r="E28" s="29"/>
      <c r="F28" s="30"/>
      <c r="G28" s="29"/>
      <c r="H28" s="29"/>
      <c r="I28" s="29"/>
      <c r="J28" s="30"/>
      <c r="K28" s="30"/>
      <c r="L28" s="30"/>
    </row>
    <row r="29" spans="2:12" hidden="1">
      <c r="B29" s="29"/>
      <c r="C29" s="29"/>
      <c r="D29" s="29"/>
      <c r="E29" s="29"/>
      <c r="F29" s="30"/>
      <c r="G29" s="29"/>
      <c r="H29" s="29"/>
      <c r="I29" s="29"/>
      <c r="J29" s="30"/>
      <c r="K29" s="30"/>
      <c r="L29" s="30"/>
    </row>
    <row r="30" spans="2:12" hidden="1">
      <c r="B30" s="29"/>
      <c r="C30" s="29"/>
      <c r="D30" s="29"/>
      <c r="E30" s="29"/>
      <c r="F30" s="30"/>
      <c r="G30" s="29"/>
      <c r="H30" s="29"/>
      <c r="I30" s="29"/>
      <c r="J30" s="30"/>
      <c r="K30" s="30"/>
      <c r="L30" s="30"/>
    </row>
    <row r="31" spans="2:12" hidden="1">
      <c r="B31" s="29"/>
      <c r="C31" s="29"/>
      <c r="D31" s="29"/>
      <c r="E31" s="29"/>
      <c r="F31" s="30"/>
      <c r="G31" s="29"/>
      <c r="H31" s="29"/>
      <c r="I31" s="29"/>
      <c r="J31" s="30"/>
      <c r="K31" s="30"/>
      <c r="L31" s="30"/>
    </row>
    <row r="32" spans="2:12" hidden="1">
      <c r="B32" s="29"/>
      <c r="C32" s="29"/>
      <c r="D32" s="29"/>
      <c r="E32" s="29"/>
      <c r="F32" s="30"/>
      <c r="G32" s="29"/>
      <c r="H32" s="29"/>
      <c r="I32" s="29"/>
      <c r="J32" s="30"/>
      <c r="K32" s="30"/>
      <c r="L32" s="30"/>
    </row>
    <row r="33" spans="2:12" hidden="1">
      <c r="B33" s="29"/>
      <c r="C33" s="29"/>
      <c r="D33" s="29"/>
      <c r="E33" s="29"/>
      <c r="F33" s="30"/>
      <c r="G33" s="29"/>
      <c r="H33" s="29"/>
      <c r="I33" s="29"/>
      <c r="J33" s="30"/>
      <c r="K33" s="30"/>
      <c r="L33" s="30"/>
    </row>
    <row r="34" spans="2:12" hidden="1">
      <c r="B34" s="29"/>
      <c r="C34" s="29"/>
      <c r="D34" s="29"/>
      <c r="E34" s="29"/>
      <c r="F34" s="30"/>
      <c r="G34" s="29"/>
      <c r="H34" s="29"/>
      <c r="I34" s="29"/>
      <c r="J34" s="30"/>
      <c r="K34" s="30"/>
      <c r="L34" s="30"/>
    </row>
    <row r="35" spans="2:12" hidden="1">
      <c r="B35" s="29"/>
      <c r="C35" s="29"/>
      <c r="D35" s="29"/>
      <c r="E35" s="29"/>
      <c r="F35" s="30"/>
      <c r="G35" s="29"/>
      <c r="H35" s="29"/>
      <c r="I35" s="29"/>
      <c r="J35" s="30"/>
      <c r="K35" s="30"/>
      <c r="L35" s="30"/>
    </row>
    <row r="36" spans="2:12" hidden="1">
      <c r="B36" s="29"/>
      <c r="C36" s="29"/>
      <c r="D36" s="29"/>
      <c r="E36" s="29"/>
      <c r="F36" s="30"/>
      <c r="G36" s="29"/>
      <c r="H36" s="29"/>
      <c r="I36" s="29"/>
      <c r="J36" s="30"/>
      <c r="K36" s="30"/>
      <c r="L36" s="30"/>
    </row>
    <row r="37" spans="2:12" hidden="1">
      <c r="B37" s="29"/>
      <c r="C37" s="29"/>
      <c r="D37" s="29"/>
      <c r="E37" s="29"/>
      <c r="F37" s="30"/>
      <c r="G37" s="29"/>
      <c r="H37" s="29"/>
      <c r="I37" s="29"/>
      <c r="J37" s="30"/>
      <c r="K37" s="30"/>
      <c r="L37" s="30"/>
    </row>
    <row r="38" spans="2:12" hidden="1">
      <c r="B38" s="29"/>
      <c r="C38" s="29"/>
      <c r="D38" s="29"/>
      <c r="E38" s="29"/>
      <c r="F38" s="30"/>
      <c r="G38" s="29"/>
      <c r="H38" s="29"/>
      <c r="I38" s="29"/>
      <c r="J38" s="30"/>
      <c r="K38" s="30"/>
      <c r="L38" s="30"/>
    </row>
    <row r="39" spans="2:12" hidden="1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</sheetData>
  <mergeCells count="9">
    <mergeCell ref="B8:B9"/>
    <mergeCell ref="C8:F8"/>
    <mergeCell ref="G8:J8"/>
    <mergeCell ref="K8:L8"/>
    <mergeCell ref="B1:L1"/>
    <mergeCell ref="B2:L2"/>
    <mergeCell ref="B3:L3"/>
    <mergeCell ref="B5:L5"/>
    <mergeCell ref="B6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NL-14 FIXED ASSETS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2017-12-07T13:20:45Z</dcterms:created>
  <dcterms:modified xsi:type="dcterms:W3CDTF">2017-12-11T11:47:54Z</dcterms:modified>
</cp:coreProperties>
</file>