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5 CLAIMS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AD16" i="1"/>
  <c r="BN16" s="1"/>
  <c r="AC16"/>
  <c r="BM16" s="1"/>
  <c r="AB16"/>
  <c r="BL16" s="1"/>
  <c r="AA16"/>
  <c r="BK16" s="1"/>
  <c r="R16"/>
  <c r="BR16" s="1"/>
  <c r="Q16"/>
  <c r="BQ16" s="1"/>
  <c r="P16"/>
  <c r="BP16" s="1"/>
  <c r="O16"/>
  <c r="BO16" s="1"/>
  <c r="AD15"/>
  <c r="BN15" s="1"/>
  <c r="AC15"/>
  <c r="BM15" s="1"/>
  <c r="AB15"/>
  <c r="BL15" s="1"/>
  <c r="AA15"/>
  <c r="BK15" s="1"/>
  <c r="R15"/>
  <c r="BR15" s="1"/>
  <c r="Q15"/>
  <c r="BQ15" s="1"/>
  <c r="P15"/>
  <c r="BP15" s="1"/>
  <c r="O15"/>
  <c r="BO15" s="1"/>
  <c r="BJ14"/>
  <c r="BJ17" s="1"/>
  <c r="BI14"/>
  <c r="BI17" s="1"/>
  <c r="BH14"/>
  <c r="BH17" s="1"/>
  <c r="BG14"/>
  <c r="BG17" s="1"/>
  <c r="BF14"/>
  <c r="BF17" s="1"/>
  <c r="BE14"/>
  <c r="BE17" s="1"/>
  <c r="BD14"/>
  <c r="BD17" s="1"/>
  <c r="BC14"/>
  <c r="BC17" s="1"/>
  <c r="BB14"/>
  <c r="BB17" s="1"/>
  <c r="BA14"/>
  <c r="BA17" s="1"/>
  <c r="AZ14"/>
  <c r="AZ17" s="1"/>
  <c r="AY14"/>
  <c r="AY17" s="1"/>
  <c r="AX14"/>
  <c r="AX17" s="1"/>
  <c r="AW14"/>
  <c r="AW17" s="1"/>
  <c r="AV14"/>
  <c r="AV17" s="1"/>
  <c r="AU14"/>
  <c r="AU17" s="1"/>
  <c r="AT14"/>
  <c r="AT17" s="1"/>
  <c r="AS14"/>
  <c r="AS17" s="1"/>
  <c r="AR14"/>
  <c r="AR17" s="1"/>
  <c r="AQ14"/>
  <c r="AQ17" s="1"/>
  <c r="AP14"/>
  <c r="AP17" s="1"/>
  <c r="AO14"/>
  <c r="AO17" s="1"/>
  <c r="AN14"/>
  <c r="AN17" s="1"/>
  <c r="AM14"/>
  <c r="AM17" s="1"/>
  <c r="AL14"/>
  <c r="AL17" s="1"/>
  <c r="AK14"/>
  <c r="AK17" s="1"/>
  <c r="AJ14"/>
  <c r="AJ17" s="1"/>
  <c r="AI14"/>
  <c r="AI17" s="1"/>
  <c r="AH14"/>
  <c r="AH17" s="1"/>
  <c r="AG14"/>
  <c r="AG17" s="1"/>
  <c r="AF14"/>
  <c r="AF17" s="1"/>
  <c r="AE14"/>
  <c r="AE17" s="1"/>
  <c r="Z14"/>
  <c r="Z17" s="1"/>
  <c r="Y14"/>
  <c r="Y17" s="1"/>
  <c r="X14"/>
  <c r="X17" s="1"/>
  <c r="W14"/>
  <c r="W17" s="1"/>
  <c r="V14"/>
  <c r="V17" s="1"/>
  <c r="U14"/>
  <c r="U17" s="1"/>
  <c r="T14"/>
  <c r="T17" s="1"/>
  <c r="S14"/>
  <c r="S17" s="1"/>
  <c r="N14"/>
  <c r="N17" s="1"/>
  <c r="M14"/>
  <c r="M17" s="1"/>
  <c r="L14"/>
  <c r="L17" s="1"/>
  <c r="K14"/>
  <c r="K17" s="1"/>
  <c r="J14"/>
  <c r="J17" s="1"/>
  <c r="I14"/>
  <c r="I17" s="1"/>
  <c r="H14"/>
  <c r="H17" s="1"/>
  <c r="G14"/>
  <c r="G17" s="1"/>
  <c r="F14"/>
  <c r="F17" s="1"/>
  <c r="E14"/>
  <c r="E17" s="1"/>
  <c r="D14"/>
  <c r="D17" s="1"/>
  <c r="C14"/>
  <c r="C17" s="1"/>
  <c r="AD13"/>
  <c r="BN13" s="1"/>
  <c r="AC13"/>
  <c r="BM13" s="1"/>
  <c r="AB13"/>
  <c r="BL13" s="1"/>
  <c r="AA13"/>
  <c r="BK13" s="1"/>
  <c r="R13"/>
  <c r="BR13" s="1"/>
  <c r="Q13"/>
  <c r="BQ13" s="1"/>
  <c r="P13"/>
  <c r="BP13" s="1"/>
  <c r="O13"/>
  <c r="BO13" s="1"/>
  <c r="AD12"/>
  <c r="BN12" s="1"/>
  <c r="AC12"/>
  <c r="BM12" s="1"/>
  <c r="AB12"/>
  <c r="BL12" s="1"/>
  <c r="AA12"/>
  <c r="BK12" s="1"/>
  <c r="R12"/>
  <c r="BR12" s="1"/>
  <c r="Q12"/>
  <c r="BQ12" s="1"/>
  <c r="P12"/>
  <c r="BP12" s="1"/>
  <c r="O12"/>
  <c r="BO12" s="1"/>
  <c r="AD11"/>
  <c r="AD14" s="1"/>
  <c r="AD17" s="1"/>
  <c r="AC11"/>
  <c r="AC14" s="1"/>
  <c r="AC17" s="1"/>
  <c r="AB11"/>
  <c r="AB14" s="1"/>
  <c r="AB17" s="1"/>
  <c r="AA11"/>
  <c r="AA14" s="1"/>
  <c r="AA17" s="1"/>
  <c r="R11"/>
  <c r="R14" s="1"/>
  <c r="R17" s="1"/>
  <c r="Q11"/>
  <c r="Q14" s="1"/>
  <c r="Q17" s="1"/>
  <c r="P11"/>
  <c r="P14" s="1"/>
  <c r="P17" s="1"/>
  <c r="O11"/>
  <c r="O14" s="1"/>
  <c r="O17" s="1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6"/>
  <c r="B2"/>
  <c r="BN11" l="1"/>
  <c r="BN14" s="1"/>
  <c r="BN17" s="1"/>
  <c r="BR11"/>
  <c r="BR14" s="1"/>
  <c r="BR17" s="1"/>
  <c r="BM11"/>
  <c r="BM14" s="1"/>
  <c r="BM17" s="1"/>
  <c r="BL11"/>
  <c r="BL14" s="1"/>
  <c r="BL17" s="1"/>
  <c r="BP11"/>
  <c r="BP14" s="1"/>
  <c r="BP17" s="1"/>
  <c r="BK11"/>
  <c r="BK14" s="1"/>
  <c r="BK17" s="1"/>
  <c r="BQ11" l="1"/>
  <c r="BQ14" s="1"/>
  <c r="BQ17" s="1"/>
  <c r="BO11"/>
  <c r="BO14" s="1"/>
  <c r="BO17" s="1"/>
</calcChain>
</file>

<file path=xl/sharedStrings.xml><?xml version="1.0" encoding="utf-8"?>
<sst xmlns="http://schemas.openxmlformats.org/spreadsheetml/2006/main" count="34" uniqueCount="31">
  <si>
    <t>NATIONAL INSURANCE COMPANY LIMITED</t>
  </si>
  <si>
    <t>CIN: U10200WB1906GOI001713</t>
  </si>
  <si>
    <t>FORM NL-5 CLAIMS SCHEDULE</t>
  </si>
  <si>
    <t>(IN Rs. '000)</t>
  </si>
  <si>
    <t>PARTICULARS</t>
  </si>
  <si>
    <t>FIRE BUSINESS</t>
  </si>
  <si>
    <t>MARINE CARGO</t>
  </si>
  <si>
    <t>MARINE HULL</t>
  </si>
  <si>
    <t>MARINE TOTAL</t>
  </si>
  <si>
    <t>MOTOR OD</t>
  </si>
  <si>
    <t>MOTOR TP</t>
  </si>
  <si>
    <t>TOTAL MOTOR</t>
  </si>
  <si>
    <t>HEALTH</t>
  </si>
  <si>
    <t>PUBLIC LIABILITY</t>
  </si>
  <si>
    <t>PERSONAL ACCIDENT</t>
  </si>
  <si>
    <t>AVIATION</t>
  </si>
  <si>
    <t>ENGINEERING</t>
  </si>
  <si>
    <t>EMPLOYERS LIABILITY</t>
  </si>
  <si>
    <t>RNTB</t>
  </si>
  <si>
    <t>MISC OTHERS</t>
  </si>
  <si>
    <t>MISC TOTAL</t>
  </si>
  <si>
    <t>TOTAL BUSINESS</t>
  </si>
  <si>
    <t>CLAIMS PAID</t>
  </si>
  <si>
    <t>Direct claims</t>
  </si>
  <si>
    <t xml:space="preserve">Add - Re-insurance accepted </t>
  </si>
  <si>
    <t xml:space="preserve">Less - Re-insurance Ceded </t>
  </si>
  <si>
    <t>NET CLAIMS PAID</t>
  </si>
  <si>
    <t>Add - Claims Outstanding at the end of the Year - Net*</t>
  </si>
  <si>
    <t>Less - Claims outstanding at the begining of the year - Net*</t>
  </si>
  <si>
    <t>NET CLAIMS INCURRED</t>
  </si>
  <si>
    <t>* Includes reinsurance accepted / ceded to Claims Outstanding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</si>
</sst>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1" applyFont="1" applyAlignment="1" applyProtection="1">
      <alignment horizontal="right"/>
    </xf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0" xfId="0" applyFont="1" applyFill="1"/>
    <xf numFmtId="0" fontId="2" fillId="0" borderId="6" xfId="0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1" fontId="2" fillId="0" borderId="9" xfId="0" applyNumberFormat="1" applyFont="1" applyFill="1" applyBorder="1"/>
    <xf numFmtId="1" fontId="2" fillId="0" borderId="10" xfId="0" applyNumberFormat="1" applyFont="1" applyFill="1" applyBorder="1"/>
    <xf numFmtId="1" fontId="6" fillId="0" borderId="7" xfId="0" applyNumberFormat="1" applyFont="1" applyFill="1" applyBorder="1"/>
    <xf numFmtId="1" fontId="6" fillId="0" borderId="8" xfId="0" applyNumberFormat="1" applyFont="1" applyFill="1" applyBorder="1"/>
    <xf numFmtId="1" fontId="6" fillId="0" borderId="9" xfId="0" applyNumberFormat="1" applyFont="1" applyFill="1" applyBorder="1"/>
    <xf numFmtId="1" fontId="6" fillId="0" borderId="10" xfId="0" applyNumberFormat="1" applyFont="1" applyFill="1" applyBorder="1"/>
    <xf numFmtId="0" fontId="6" fillId="0" borderId="0" xfId="0" applyFont="1" applyFill="1"/>
    <xf numFmtId="0" fontId="6" fillId="0" borderId="11" xfId="0" applyFont="1" applyFill="1" applyBorder="1"/>
    <xf numFmtId="1" fontId="6" fillId="0" borderId="12" xfId="0" applyNumberFormat="1" applyFont="1" applyFill="1" applyBorder="1"/>
    <xf numFmtId="1" fontId="6" fillId="0" borderId="13" xfId="0" applyNumberFormat="1" applyFont="1" applyFill="1" applyBorder="1"/>
    <xf numFmtId="1" fontId="6" fillId="0" borderId="14" xfId="0" applyNumberFormat="1" applyFont="1" applyFill="1" applyBorder="1"/>
    <xf numFmtId="1" fontId="6" fillId="0" borderId="15" xfId="0" applyNumberFormat="1" applyFont="1" applyFill="1" applyBorder="1"/>
    <xf numFmtId="0" fontId="7" fillId="0" borderId="0" xfId="0" applyFont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  <cell r="E1" t="str">
            <v>30.09.2016</v>
          </cell>
          <cell r="K1" t="str">
            <v>30.09.2017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6">
    <tabColor rgb="FF92D050"/>
  </sheetPr>
  <dimension ref="A1:CU19"/>
  <sheetViews>
    <sheetView showGridLines="0" showZeros="0"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6" sqref="B6:BR6"/>
    </sheetView>
  </sheetViews>
  <sheetFormatPr defaultColWidth="0" defaultRowHeight="21" customHeight="1" zeroHeight="1"/>
  <cols>
    <col min="1" max="1" width="5.140625" style="2" customWidth="1"/>
    <col min="2" max="2" width="57" style="2" customWidth="1"/>
    <col min="3" max="70" width="17.7109375" style="2" customWidth="1"/>
    <col min="71" max="71" width="3" style="2" customWidth="1"/>
    <col min="72" max="72" width="2.85546875" style="2" customWidth="1"/>
    <col min="73" max="73" width="16.7109375" style="2" bestFit="1" customWidth="1"/>
    <col min="74" max="99" width="0" style="2" hidden="1" customWidth="1"/>
    <col min="100" max="16384" width="9.140625" style="2" hidden="1"/>
  </cols>
  <sheetData>
    <row r="1" spans="2:7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2:73"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3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</row>
    <row r="5" spans="2:73" ht="22.5"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U5" s="5"/>
    </row>
    <row r="6" spans="2:73">
      <c r="B6" s="3" t="str">
        <f>"Claims Incurred (Net) for the period ended " &amp; [1]INDEX!D1</f>
        <v>Claims Incurred (Net) for the period ended 30th SEPTEMBER 2017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</row>
    <row r="7" spans="2:73" ht="21.75" thickBot="1">
      <c r="F7" s="6" t="s">
        <v>3</v>
      </c>
      <c r="G7" s="6"/>
      <c r="H7" s="6"/>
      <c r="I7" s="6"/>
      <c r="J7" s="6"/>
      <c r="K7" s="6"/>
      <c r="L7" s="6"/>
      <c r="M7" s="6"/>
      <c r="N7" s="6"/>
      <c r="R7" s="6" t="s">
        <v>3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N7" s="6" t="s">
        <v>3</v>
      </c>
      <c r="BR7" s="6" t="s">
        <v>3</v>
      </c>
    </row>
    <row r="8" spans="2:73">
      <c r="B8" s="7" t="s">
        <v>4</v>
      </c>
      <c r="C8" s="8" t="s">
        <v>5</v>
      </c>
      <c r="D8" s="9"/>
      <c r="E8" s="9"/>
      <c r="F8" s="10"/>
      <c r="G8" s="8" t="s">
        <v>6</v>
      </c>
      <c r="H8" s="9"/>
      <c r="I8" s="9"/>
      <c r="J8" s="9"/>
      <c r="K8" s="9" t="s">
        <v>7</v>
      </c>
      <c r="L8" s="9"/>
      <c r="M8" s="9"/>
      <c r="N8" s="9"/>
      <c r="O8" s="11" t="s">
        <v>8</v>
      </c>
      <c r="P8" s="9"/>
      <c r="Q8" s="9"/>
      <c r="R8" s="10"/>
      <c r="S8" s="8" t="s">
        <v>9</v>
      </c>
      <c r="T8" s="9"/>
      <c r="U8" s="9"/>
      <c r="V8" s="10"/>
      <c r="W8" s="8" t="s">
        <v>10</v>
      </c>
      <c r="X8" s="9"/>
      <c r="Y8" s="9"/>
      <c r="Z8" s="10"/>
      <c r="AA8" s="8" t="s">
        <v>11</v>
      </c>
      <c r="AB8" s="9"/>
      <c r="AC8" s="9"/>
      <c r="AD8" s="10"/>
      <c r="AE8" s="8" t="s">
        <v>12</v>
      </c>
      <c r="AF8" s="9"/>
      <c r="AG8" s="9"/>
      <c r="AH8" s="10"/>
      <c r="AI8" s="8" t="s">
        <v>13</v>
      </c>
      <c r="AJ8" s="9"/>
      <c r="AK8" s="9"/>
      <c r="AL8" s="10"/>
      <c r="AM8" s="8" t="s">
        <v>14</v>
      </c>
      <c r="AN8" s="9"/>
      <c r="AO8" s="9"/>
      <c r="AP8" s="10"/>
      <c r="AQ8" s="8" t="s">
        <v>15</v>
      </c>
      <c r="AR8" s="9"/>
      <c r="AS8" s="9"/>
      <c r="AT8" s="10"/>
      <c r="AU8" s="8" t="s">
        <v>16</v>
      </c>
      <c r="AV8" s="9"/>
      <c r="AW8" s="9"/>
      <c r="AX8" s="10"/>
      <c r="AY8" s="8" t="s">
        <v>17</v>
      </c>
      <c r="AZ8" s="9"/>
      <c r="BA8" s="9"/>
      <c r="BB8" s="10"/>
      <c r="BC8" s="8" t="s">
        <v>18</v>
      </c>
      <c r="BD8" s="9"/>
      <c r="BE8" s="9"/>
      <c r="BF8" s="10"/>
      <c r="BG8" s="8" t="s">
        <v>19</v>
      </c>
      <c r="BH8" s="9"/>
      <c r="BI8" s="9"/>
      <c r="BJ8" s="10"/>
      <c r="BK8" s="8" t="s">
        <v>20</v>
      </c>
      <c r="BL8" s="9"/>
      <c r="BM8" s="9"/>
      <c r="BN8" s="10"/>
      <c r="BO8" s="8" t="s">
        <v>21</v>
      </c>
      <c r="BP8" s="9"/>
      <c r="BQ8" s="9"/>
      <c r="BR8" s="10"/>
    </row>
    <row r="9" spans="2:73" ht="63">
      <c r="B9" s="12"/>
      <c r="C9" s="13" t="str">
        <f>"For the Quarter ended " &amp;[1]INDEX!$K$1</f>
        <v>For the Quarter ended 30.09.2017</v>
      </c>
      <c r="D9" s="14" t="str">
        <f>"Upto the Quarter ended " &amp;[1]INDEX!$K$1</f>
        <v>Upto the Quarter ended 30.09.2017</v>
      </c>
      <c r="E9" s="14" t="str">
        <f>"For the Quarter ended " &amp;[1]INDEX!$E$1</f>
        <v>For the Quarter ended 30.09.2016</v>
      </c>
      <c r="F9" s="15" t="str">
        <f>"Upto the Quarter ended " &amp;[1]INDEX!$E$1</f>
        <v>Upto the Quarter ended 30.09.2016</v>
      </c>
      <c r="G9" s="13" t="str">
        <f>"For the Quarter ended " &amp;[1]INDEX!$K$1</f>
        <v>For the Quarter ended 30.09.2017</v>
      </c>
      <c r="H9" s="14" t="str">
        <f>"Upto the Quarter ended " &amp;[1]INDEX!$K$1</f>
        <v>Upto the Quarter ended 30.09.2017</v>
      </c>
      <c r="I9" s="14" t="str">
        <f>"For the Quarter ended " &amp;[1]INDEX!$E$1</f>
        <v>For the Quarter ended 30.09.2016</v>
      </c>
      <c r="J9" s="14" t="str">
        <f>"Upto the Quarter ended " &amp;[1]INDEX!$E$1</f>
        <v>Upto the Quarter ended 30.09.2016</v>
      </c>
      <c r="K9" s="14" t="str">
        <f>"For the Quarter ended " &amp;[1]INDEX!$K$1</f>
        <v>For the Quarter ended 30.09.2017</v>
      </c>
      <c r="L9" s="14" t="str">
        <f>"Upto the Quarter ended " &amp;[1]INDEX!$K$1</f>
        <v>Upto the Quarter ended 30.09.2017</v>
      </c>
      <c r="M9" s="14" t="str">
        <f>"For the Quarter ended " &amp;[1]INDEX!$E$1</f>
        <v>For the Quarter ended 30.09.2016</v>
      </c>
      <c r="N9" s="14" t="str">
        <f>"Upto the Quarter ended " &amp;[1]INDEX!$E$1</f>
        <v>Upto the Quarter ended 30.09.2016</v>
      </c>
      <c r="O9" s="16" t="str">
        <f>"For the Quarter ended " &amp;[1]INDEX!$K$1</f>
        <v>For the Quarter ended 30.09.2017</v>
      </c>
      <c r="P9" s="14" t="str">
        <f>"Upto the Quarter ended " &amp;[1]INDEX!$K$1</f>
        <v>Upto the Quarter ended 30.09.2017</v>
      </c>
      <c r="Q9" s="14" t="str">
        <f>"For the Quarter ended " &amp;[1]INDEX!$E$1</f>
        <v>For the Quarter ended 30.09.2016</v>
      </c>
      <c r="R9" s="15" t="str">
        <f>"Upto the Quarter ended " &amp;[1]INDEX!$E$1</f>
        <v>Upto the Quarter ended 30.09.2016</v>
      </c>
      <c r="S9" s="13" t="str">
        <f>"For the Quarter ended " &amp;[1]INDEX!$K$1</f>
        <v>For the Quarter ended 30.09.2017</v>
      </c>
      <c r="T9" s="14" t="str">
        <f>"Upto the Quarter ended " &amp;[1]INDEX!$K$1</f>
        <v>Upto the Quarter ended 30.09.2017</v>
      </c>
      <c r="U9" s="14" t="str">
        <f>"For the Quarter ended " &amp;[1]INDEX!$E$1</f>
        <v>For the Quarter ended 30.09.2016</v>
      </c>
      <c r="V9" s="15" t="str">
        <f>"Upto the Quarter ended " &amp;[1]INDEX!$E$1</f>
        <v>Upto the Quarter ended 30.09.2016</v>
      </c>
      <c r="W9" s="13" t="str">
        <f>"For the Quarter ended " &amp;[1]INDEX!$K$1</f>
        <v>For the Quarter ended 30.09.2017</v>
      </c>
      <c r="X9" s="14" t="str">
        <f>"Upto the Quarter ended " &amp;[1]INDEX!$K$1</f>
        <v>Upto the Quarter ended 30.09.2017</v>
      </c>
      <c r="Y9" s="14" t="str">
        <f>"For the Quarter ended " &amp;[1]INDEX!$E$1</f>
        <v>For the Quarter ended 30.09.2016</v>
      </c>
      <c r="Z9" s="15" t="str">
        <f>"Upto the Quarter ended " &amp;[1]INDEX!$E$1</f>
        <v>Upto the Quarter ended 30.09.2016</v>
      </c>
      <c r="AA9" s="13" t="str">
        <f>"For the Quarter ended " &amp;[1]INDEX!$K$1</f>
        <v>For the Quarter ended 30.09.2017</v>
      </c>
      <c r="AB9" s="14" t="str">
        <f>"Upto the Quarter ended " &amp;[1]INDEX!$K$1</f>
        <v>Upto the Quarter ended 30.09.2017</v>
      </c>
      <c r="AC9" s="14" t="str">
        <f>"For the Quarter ended " &amp;[1]INDEX!$E$1</f>
        <v>For the Quarter ended 30.09.2016</v>
      </c>
      <c r="AD9" s="15" t="str">
        <f>"Upto the Quarter ended " &amp;[1]INDEX!$E$1</f>
        <v>Upto the Quarter ended 30.09.2016</v>
      </c>
      <c r="AE9" s="13" t="str">
        <f>"For the Quarter ended " &amp;[1]INDEX!$K$1</f>
        <v>For the Quarter ended 30.09.2017</v>
      </c>
      <c r="AF9" s="14" t="str">
        <f>"Upto the Quarter ended " &amp;[1]INDEX!$K$1</f>
        <v>Upto the Quarter ended 30.09.2017</v>
      </c>
      <c r="AG9" s="14" t="str">
        <f>"For the Quarter ended " &amp;[1]INDEX!$E$1</f>
        <v>For the Quarter ended 30.09.2016</v>
      </c>
      <c r="AH9" s="15" t="str">
        <f>"Upto the Quarter ended " &amp;[1]INDEX!$E$1</f>
        <v>Upto the Quarter ended 30.09.2016</v>
      </c>
      <c r="AI9" s="13" t="str">
        <f>"For the Quarter ended " &amp;[1]INDEX!$K$1</f>
        <v>For the Quarter ended 30.09.2017</v>
      </c>
      <c r="AJ9" s="14" t="str">
        <f>"Upto the Quarter ended " &amp;[1]INDEX!$K$1</f>
        <v>Upto the Quarter ended 30.09.2017</v>
      </c>
      <c r="AK9" s="14" t="str">
        <f>"For the Quarter ended " &amp;[1]INDEX!$E$1</f>
        <v>For the Quarter ended 30.09.2016</v>
      </c>
      <c r="AL9" s="15" t="str">
        <f>"Upto the Quarter ended " &amp;[1]INDEX!$E$1</f>
        <v>Upto the Quarter ended 30.09.2016</v>
      </c>
      <c r="AM9" s="13" t="str">
        <f>"For the Quarter ended " &amp;[1]INDEX!$K$1</f>
        <v>For the Quarter ended 30.09.2017</v>
      </c>
      <c r="AN9" s="14" t="str">
        <f>"Upto the Quarter ended " &amp;[1]INDEX!$K$1</f>
        <v>Upto the Quarter ended 30.09.2017</v>
      </c>
      <c r="AO9" s="14" t="str">
        <f>"For the Quarter ended " &amp;[1]INDEX!$E$1</f>
        <v>For the Quarter ended 30.09.2016</v>
      </c>
      <c r="AP9" s="15" t="str">
        <f>"Upto the Quarter ended " &amp;[1]INDEX!$E$1</f>
        <v>Upto the Quarter ended 30.09.2016</v>
      </c>
      <c r="AQ9" s="13" t="str">
        <f>"For the Quarter ended " &amp;[1]INDEX!$K$1</f>
        <v>For the Quarter ended 30.09.2017</v>
      </c>
      <c r="AR9" s="14" t="str">
        <f>"Upto the Quarter ended " &amp;[1]INDEX!$K$1</f>
        <v>Upto the Quarter ended 30.09.2017</v>
      </c>
      <c r="AS9" s="14" t="str">
        <f>"For the Quarter ended " &amp;[1]INDEX!$E$1</f>
        <v>For the Quarter ended 30.09.2016</v>
      </c>
      <c r="AT9" s="15" t="str">
        <f>"Upto the Quarter ended " &amp;[1]INDEX!$E$1</f>
        <v>Upto the Quarter ended 30.09.2016</v>
      </c>
      <c r="AU9" s="13" t="str">
        <f>"For the Quarter ended " &amp;[1]INDEX!$K$1</f>
        <v>For the Quarter ended 30.09.2017</v>
      </c>
      <c r="AV9" s="14" t="str">
        <f>"Upto the Quarter ended " &amp;[1]INDEX!$K$1</f>
        <v>Upto the Quarter ended 30.09.2017</v>
      </c>
      <c r="AW9" s="14" t="str">
        <f>"For the Quarter ended " &amp;[1]INDEX!$E$1</f>
        <v>For the Quarter ended 30.09.2016</v>
      </c>
      <c r="AX9" s="15" t="str">
        <f>"Upto the Quarter ended " &amp;[1]INDEX!$E$1</f>
        <v>Upto the Quarter ended 30.09.2016</v>
      </c>
      <c r="AY9" s="13" t="str">
        <f>"For the Quarter ended " &amp;[1]INDEX!$K$1</f>
        <v>For the Quarter ended 30.09.2017</v>
      </c>
      <c r="AZ9" s="14" t="str">
        <f>"Upto the Quarter ended " &amp;[1]INDEX!$K$1</f>
        <v>Upto the Quarter ended 30.09.2017</v>
      </c>
      <c r="BA9" s="14" t="str">
        <f>"For the Quarter ended " &amp;[1]INDEX!$E$1</f>
        <v>For the Quarter ended 30.09.2016</v>
      </c>
      <c r="BB9" s="15" t="str">
        <f>"Upto the Quarter ended " &amp;[1]INDEX!$E$1</f>
        <v>Upto the Quarter ended 30.09.2016</v>
      </c>
      <c r="BC9" s="13" t="str">
        <f>"For the Quarter ended " &amp;[1]INDEX!$K$1</f>
        <v>For the Quarter ended 30.09.2017</v>
      </c>
      <c r="BD9" s="14" t="str">
        <f>"Upto the Quarter ended " &amp;[1]INDEX!$K$1</f>
        <v>Upto the Quarter ended 30.09.2017</v>
      </c>
      <c r="BE9" s="14" t="str">
        <f>"For the Quarter ended " &amp;[1]INDEX!$E$1</f>
        <v>For the Quarter ended 30.09.2016</v>
      </c>
      <c r="BF9" s="15" t="str">
        <f>"Upto the Quarter ended " &amp;[1]INDEX!$E$1</f>
        <v>Upto the Quarter ended 30.09.2016</v>
      </c>
      <c r="BG9" s="13" t="str">
        <f>"For the Quarter ended " &amp;[1]INDEX!$K$1</f>
        <v>For the Quarter ended 30.09.2017</v>
      </c>
      <c r="BH9" s="14" t="str">
        <f>"Upto the Quarter ended " &amp;[1]INDEX!$K$1</f>
        <v>Upto the Quarter ended 30.09.2017</v>
      </c>
      <c r="BI9" s="14" t="str">
        <f>"For the Quarter ended " &amp;[1]INDEX!$E$1</f>
        <v>For the Quarter ended 30.09.2016</v>
      </c>
      <c r="BJ9" s="15" t="str">
        <f>"Upto the Quarter ended " &amp;[1]INDEX!$E$1</f>
        <v>Upto the Quarter ended 30.09.2016</v>
      </c>
      <c r="BK9" s="13" t="str">
        <f>"For the Quarter ended " &amp;[1]INDEX!$K$1</f>
        <v>For the Quarter ended 30.09.2017</v>
      </c>
      <c r="BL9" s="14" t="str">
        <f>"Upto the Quarter ended " &amp;[1]INDEX!$K$1</f>
        <v>Upto the Quarter ended 30.09.2017</v>
      </c>
      <c r="BM9" s="14" t="str">
        <f>"For the Quarter ended " &amp;[1]INDEX!$E$1</f>
        <v>For the Quarter ended 30.09.2016</v>
      </c>
      <c r="BN9" s="15" t="str">
        <f>"Upto the Quarter ended " &amp;[1]INDEX!$E$1</f>
        <v>Upto the Quarter ended 30.09.2016</v>
      </c>
      <c r="BO9" s="13" t="str">
        <f>"For the Quarter ended " &amp;[1]INDEX!$K$1</f>
        <v>For the Quarter ended 30.09.2017</v>
      </c>
      <c r="BP9" s="14" t="str">
        <f>"Upto the Quarter ended " &amp;[1]INDEX!$K$1</f>
        <v>Upto the Quarter ended 30.09.2017</v>
      </c>
      <c r="BQ9" s="14" t="str">
        <f>"For the Quarter ended " &amp;[1]INDEX!$E$1</f>
        <v>For the Quarter ended 30.09.2016</v>
      </c>
      <c r="BR9" s="15" t="str">
        <f>"Upto the Quarter ended " &amp;[1]INDEX!$E$1</f>
        <v>Upto the Quarter ended 30.09.2016</v>
      </c>
    </row>
    <row r="10" spans="2:73" s="22" customFormat="1">
      <c r="B10" s="17" t="s">
        <v>22</v>
      </c>
      <c r="C10" s="18"/>
      <c r="D10" s="19"/>
      <c r="E10" s="19"/>
      <c r="F10" s="20"/>
      <c r="G10" s="18"/>
      <c r="H10" s="19"/>
      <c r="I10" s="19"/>
      <c r="J10" s="19"/>
      <c r="K10" s="19"/>
      <c r="L10" s="19"/>
      <c r="M10" s="19"/>
      <c r="N10" s="19"/>
      <c r="O10" s="21"/>
      <c r="P10" s="19"/>
      <c r="Q10" s="19"/>
      <c r="R10" s="20"/>
      <c r="S10" s="18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21"/>
      <c r="BL10" s="19"/>
      <c r="BM10" s="19"/>
      <c r="BN10" s="20"/>
      <c r="BO10" s="18"/>
      <c r="BP10" s="19"/>
      <c r="BQ10" s="19"/>
      <c r="BR10" s="20"/>
    </row>
    <row r="11" spans="2:73" s="22" customFormat="1">
      <c r="B11" s="23" t="s">
        <v>23</v>
      </c>
      <c r="C11" s="24">
        <v>1291388.05</v>
      </c>
      <c r="D11" s="25">
        <v>3207091.7760000001</v>
      </c>
      <c r="E11" s="25">
        <v>2044082.5349999997</v>
      </c>
      <c r="F11" s="26">
        <v>3032264.5269999998</v>
      </c>
      <c r="G11" s="24">
        <v>175435.62599999999</v>
      </c>
      <c r="H11" s="25">
        <v>299448.80599999998</v>
      </c>
      <c r="I11" s="25">
        <v>239289.28499999997</v>
      </c>
      <c r="J11" s="25">
        <v>514886.136</v>
      </c>
      <c r="K11" s="25">
        <v>11950.225000000006</v>
      </c>
      <c r="L11" s="25">
        <v>154664.13099999999</v>
      </c>
      <c r="M11" s="25">
        <v>201044.18300000002</v>
      </c>
      <c r="N11" s="25">
        <v>245902.73800000001</v>
      </c>
      <c r="O11" s="27">
        <f>G11+K11</f>
        <v>187385.851</v>
      </c>
      <c r="P11" s="25">
        <f>H11+L11</f>
        <v>454112.93699999998</v>
      </c>
      <c r="Q11" s="25">
        <f>I11+M11</f>
        <v>440333.46799999999</v>
      </c>
      <c r="R11" s="26">
        <f>J11+N11</f>
        <v>760788.87400000007</v>
      </c>
      <c r="S11" s="24">
        <v>4849426.4409999996</v>
      </c>
      <c r="T11" s="25">
        <v>8630598.6699999999</v>
      </c>
      <c r="U11" s="25">
        <v>5168960.4550000001</v>
      </c>
      <c r="V11" s="25">
        <v>9651848.0260000005</v>
      </c>
      <c r="W11" s="25">
        <v>5504096.9440000011</v>
      </c>
      <c r="X11" s="25">
        <v>9212773.3350000009</v>
      </c>
      <c r="Y11" s="25">
        <v>3649208.6800000006</v>
      </c>
      <c r="Z11" s="25">
        <v>7897519.0530000003</v>
      </c>
      <c r="AA11" s="25">
        <f>S11+W11</f>
        <v>10353523.385000002</v>
      </c>
      <c r="AB11" s="25">
        <f>T11+X11</f>
        <v>17843372.005000003</v>
      </c>
      <c r="AC11" s="25">
        <f>U11+Y11</f>
        <v>8818169.1350000016</v>
      </c>
      <c r="AD11" s="25">
        <f>V11+Z11</f>
        <v>17549367.079</v>
      </c>
      <c r="AE11" s="25">
        <v>11647054.161</v>
      </c>
      <c r="AF11" s="25">
        <v>22558020.416999999</v>
      </c>
      <c r="AG11" s="25">
        <v>12727246.074999999</v>
      </c>
      <c r="AH11" s="25">
        <v>21587172.585999999</v>
      </c>
      <c r="AI11" s="25">
        <v>8082.0589999999993</v>
      </c>
      <c r="AJ11" s="25">
        <v>11701.121999999999</v>
      </c>
      <c r="AK11" s="25">
        <v>5766.003999999999</v>
      </c>
      <c r="AL11" s="25">
        <v>11862.352999999999</v>
      </c>
      <c r="AM11" s="25">
        <v>996602.51700000011</v>
      </c>
      <c r="AN11" s="25">
        <v>1660451.0090000001</v>
      </c>
      <c r="AO11" s="25">
        <v>574029.87999999989</v>
      </c>
      <c r="AP11" s="25">
        <v>973599.36699999997</v>
      </c>
      <c r="AQ11" s="25">
        <v>8918.362000000001</v>
      </c>
      <c r="AR11" s="25">
        <v>23580.202000000001</v>
      </c>
      <c r="AS11" s="25">
        <v>444415.72600000002</v>
      </c>
      <c r="AT11" s="25">
        <v>459307.24200000003</v>
      </c>
      <c r="AU11" s="25">
        <v>68920.418000000005</v>
      </c>
      <c r="AV11" s="25">
        <v>494311.79399999999</v>
      </c>
      <c r="AW11" s="25">
        <v>517772.0780000001</v>
      </c>
      <c r="AX11" s="25">
        <v>1198401.4720000001</v>
      </c>
      <c r="AY11" s="25">
        <v>22613.253000000001</v>
      </c>
      <c r="AZ11" s="25">
        <v>48096.099000000002</v>
      </c>
      <c r="BA11" s="25">
        <v>26642.666000000001</v>
      </c>
      <c r="BB11" s="25">
        <v>55646.633000000002</v>
      </c>
      <c r="BC11" s="25">
        <v>113175.701</v>
      </c>
      <c r="BD11" s="25">
        <v>206432.247</v>
      </c>
      <c r="BE11" s="25">
        <v>130104.105</v>
      </c>
      <c r="BF11" s="25">
        <v>242486.15</v>
      </c>
      <c r="BG11" s="25">
        <v>696362.17799999984</v>
      </c>
      <c r="BH11" s="25">
        <v>1372361.8089999999</v>
      </c>
      <c r="BI11" s="25">
        <v>931415.402</v>
      </c>
      <c r="BJ11" s="25">
        <v>2001841.1540000001</v>
      </c>
      <c r="BK11" s="27">
        <f>AA11+AE11+AI11+AM11+AQ11+AU11+AY11+BC11+BG11</f>
        <v>23915252.034000006</v>
      </c>
      <c r="BL11" s="25">
        <f>AB11+AF11+AJ11+AN11+AR11+AV11+AZ11+BD11+BH11</f>
        <v>44218326.704000011</v>
      </c>
      <c r="BM11" s="25">
        <f>AC11+AG11+AK11+AO11+AS11+AW11+BA11+BE11+BI11</f>
        <v>24175561.071000002</v>
      </c>
      <c r="BN11" s="25">
        <f>AD11+AH11+AL11+AP11+AT11+AX11+BB11+BF11+BJ11</f>
        <v>44079684.035999998</v>
      </c>
      <c r="BO11" s="24">
        <f>+C11+O11+BK11</f>
        <v>25394025.935000006</v>
      </c>
      <c r="BP11" s="25">
        <f>D11+P11+BL11</f>
        <v>47879531.417000011</v>
      </c>
      <c r="BQ11" s="25">
        <f>+E11+Q11+BM11</f>
        <v>26659977.074000001</v>
      </c>
      <c r="BR11" s="25">
        <f>F11+R11+BN11</f>
        <v>47872737.436999999</v>
      </c>
    </row>
    <row r="12" spans="2:73" s="22" customFormat="1">
      <c r="B12" s="23" t="s">
        <v>24</v>
      </c>
      <c r="C12" s="24">
        <v>390141.522</v>
      </c>
      <c r="D12" s="25">
        <v>485769.995</v>
      </c>
      <c r="E12" s="25">
        <v>113411.63199999998</v>
      </c>
      <c r="F12" s="26">
        <v>339672.70699999999</v>
      </c>
      <c r="G12" s="24">
        <v>2557.1609999999996</v>
      </c>
      <c r="H12" s="25">
        <v>4525.9759999999997</v>
      </c>
      <c r="I12" s="25">
        <v>6097.8410000000003</v>
      </c>
      <c r="J12" s="25">
        <v>11852.448</v>
      </c>
      <c r="K12" s="25">
        <v>18470.445</v>
      </c>
      <c r="L12" s="25">
        <v>32586.633000000002</v>
      </c>
      <c r="M12" s="25">
        <v>4219.2230000000018</v>
      </c>
      <c r="N12" s="25">
        <v>32247.232</v>
      </c>
      <c r="O12" s="27">
        <f t="shared" ref="O12:R16" si="0">G12+K12</f>
        <v>21027.606</v>
      </c>
      <c r="P12" s="25">
        <f t="shared" si="0"/>
        <v>37112.609000000004</v>
      </c>
      <c r="Q12" s="25">
        <f t="shared" si="0"/>
        <v>10317.064000000002</v>
      </c>
      <c r="R12" s="26">
        <f t="shared" si="0"/>
        <v>44099.68</v>
      </c>
      <c r="S12" s="24">
        <v>0</v>
      </c>
      <c r="T12" s="25">
        <v>0</v>
      </c>
      <c r="U12" s="25">
        <v>329.08300000000008</v>
      </c>
      <c r="V12" s="25">
        <v>2420.3319999999999</v>
      </c>
      <c r="W12" s="25">
        <v>25.967000000000002</v>
      </c>
      <c r="X12" s="25">
        <v>53.505000000000003</v>
      </c>
      <c r="Y12" s="25">
        <v>52.066000000000713</v>
      </c>
      <c r="Z12" s="25">
        <v>5174.6490000000003</v>
      </c>
      <c r="AA12" s="25">
        <f t="shared" ref="AA12:AD16" si="1">S12+W12</f>
        <v>25.967000000000002</v>
      </c>
      <c r="AB12" s="25">
        <f t="shared" si="1"/>
        <v>53.505000000000003</v>
      </c>
      <c r="AC12" s="25">
        <f t="shared" si="1"/>
        <v>381.1490000000008</v>
      </c>
      <c r="AD12" s="25">
        <f t="shared" si="1"/>
        <v>7594.9809999999998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5">
        <v>0</v>
      </c>
      <c r="AQ12" s="25">
        <v>7265.8809999999976</v>
      </c>
      <c r="AR12" s="25">
        <v>37535.519999999997</v>
      </c>
      <c r="AS12" s="25">
        <v>30145.427000000003</v>
      </c>
      <c r="AT12" s="25">
        <v>61046.389000000003</v>
      </c>
      <c r="AU12" s="25">
        <v>48530.709999999992</v>
      </c>
      <c r="AV12" s="25">
        <v>179799.33</v>
      </c>
      <c r="AW12" s="25">
        <v>55187.872000000018</v>
      </c>
      <c r="AX12" s="25">
        <v>156823.73800000001</v>
      </c>
      <c r="AY12" s="25">
        <v>0</v>
      </c>
      <c r="AZ12" s="25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361961.984</v>
      </c>
      <c r="BH12" s="25">
        <v>416619.29599999997</v>
      </c>
      <c r="BI12" s="25">
        <v>328181.321</v>
      </c>
      <c r="BJ12" s="25">
        <v>440969.837</v>
      </c>
      <c r="BK12" s="27">
        <f t="shared" ref="BK12:BN16" si="2">AA12+AE12+AI12+AM12+AQ12+AU12+AY12+BC12+BG12</f>
        <v>417784.54200000002</v>
      </c>
      <c r="BL12" s="25">
        <f t="shared" si="2"/>
        <v>634007.65099999995</v>
      </c>
      <c r="BM12" s="25">
        <f t="shared" si="2"/>
        <v>413895.76900000003</v>
      </c>
      <c r="BN12" s="25">
        <f t="shared" si="2"/>
        <v>666434.94500000007</v>
      </c>
      <c r="BO12" s="24">
        <f>+C12+O12+BK12</f>
        <v>828953.67</v>
      </c>
      <c r="BP12" s="25">
        <f t="shared" ref="BP12:BR16" si="3">D12+P12+BL12</f>
        <v>1156890.2549999999</v>
      </c>
      <c r="BQ12" s="25">
        <f>+E12+Q12+BM12</f>
        <v>537624.46499999997</v>
      </c>
      <c r="BR12" s="25">
        <f t="shared" si="3"/>
        <v>1050207.3319999999</v>
      </c>
    </row>
    <row r="13" spans="2:73" s="22" customFormat="1">
      <c r="B13" s="23" t="s">
        <v>25</v>
      </c>
      <c r="C13" s="24">
        <v>843910.26099999994</v>
      </c>
      <c r="D13" s="25">
        <v>-875651.63100000005</v>
      </c>
      <c r="E13" s="25">
        <v>819215.19400000002</v>
      </c>
      <c r="F13" s="26">
        <v>-16649.537</v>
      </c>
      <c r="G13" s="24">
        <v>20803.197</v>
      </c>
      <c r="H13" s="25">
        <v>27407.853999999999</v>
      </c>
      <c r="I13" s="25">
        <v>29610.982</v>
      </c>
      <c r="J13" s="25">
        <v>20254.23</v>
      </c>
      <c r="K13" s="25">
        <v>9432.1830000000009</v>
      </c>
      <c r="L13" s="25">
        <v>-31238.899000000001</v>
      </c>
      <c r="M13" s="25">
        <v>19155.030999999999</v>
      </c>
      <c r="N13" s="25">
        <v>756.39200000000005</v>
      </c>
      <c r="O13" s="27">
        <f>G13+K13+1</f>
        <v>30236.38</v>
      </c>
      <c r="P13" s="25">
        <f>H13+L13</f>
        <v>-3831.0450000000019</v>
      </c>
      <c r="Q13" s="25">
        <f t="shared" si="0"/>
        <v>48766.012999999999</v>
      </c>
      <c r="R13" s="26">
        <f t="shared" si="0"/>
        <v>21010.621999999999</v>
      </c>
      <c r="S13" s="24">
        <v>1170425.615</v>
      </c>
      <c r="T13" s="25">
        <v>2016646.699</v>
      </c>
      <c r="U13" s="25">
        <v>261259.652</v>
      </c>
      <c r="V13" s="25">
        <v>481553.467</v>
      </c>
      <c r="W13" s="25">
        <v>325448.26499999996</v>
      </c>
      <c r="X13" s="25">
        <v>781518.05799999996</v>
      </c>
      <c r="Y13" s="25">
        <v>205912.198</v>
      </c>
      <c r="Z13" s="25">
        <v>406954.06400000001</v>
      </c>
      <c r="AA13" s="25">
        <f t="shared" si="1"/>
        <v>1495873.88</v>
      </c>
      <c r="AB13" s="25">
        <f t="shared" si="1"/>
        <v>2798164.7570000002</v>
      </c>
      <c r="AC13" s="25">
        <f t="shared" si="1"/>
        <v>467171.85</v>
      </c>
      <c r="AD13" s="25">
        <f t="shared" si="1"/>
        <v>888507.53099999996</v>
      </c>
      <c r="AE13" s="25">
        <v>2359406.2880000002</v>
      </c>
      <c r="AF13" s="25">
        <v>4799784.7570000002</v>
      </c>
      <c r="AG13" s="25">
        <v>465762.07900000003</v>
      </c>
      <c r="AH13" s="25">
        <v>817620.228</v>
      </c>
      <c r="AI13" s="25">
        <v>404.10300000000007</v>
      </c>
      <c r="AJ13" s="25">
        <v>585.05600000000004</v>
      </c>
      <c r="AK13" s="25">
        <v>288.30100000000004</v>
      </c>
      <c r="AL13" s="25">
        <v>593.11800000000005</v>
      </c>
      <c r="AM13" s="25">
        <v>49830.124999999993</v>
      </c>
      <c r="AN13" s="25">
        <v>83157.630999999994</v>
      </c>
      <c r="AO13" s="25">
        <v>28701.494000000002</v>
      </c>
      <c r="AP13" s="25">
        <v>48679.968000000001</v>
      </c>
      <c r="AQ13" s="25">
        <v>5346.4040000000005</v>
      </c>
      <c r="AR13" s="25">
        <v>6188.8710000000001</v>
      </c>
      <c r="AS13" s="25">
        <v>386085.43900000001</v>
      </c>
      <c r="AT13" s="25">
        <v>389207.549</v>
      </c>
      <c r="AU13" s="25">
        <v>37306.357999999978</v>
      </c>
      <c r="AV13" s="25">
        <v>196657.78099999999</v>
      </c>
      <c r="AW13" s="25">
        <v>149552.353</v>
      </c>
      <c r="AX13" s="25">
        <v>358286.19500000001</v>
      </c>
      <c r="AY13" s="25">
        <v>1145.2940000000001</v>
      </c>
      <c r="AZ13" s="25">
        <v>2394.692</v>
      </c>
      <c r="BA13" s="25">
        <v>1332.1610000000001</v>
      </c>
      <c r="BB13" s="25">
        <v>2739.221</v>
      </c>
      <c r="BC13" s="25">
        <v>-4602.1840000000002</v>
      </c>
      <c r="BD13" s="25">
        <v>60.643000000000001</v>
      </c>
      <c r="BE13" s="25">
        <v>6505.206000000001</v>
      </c>
      <c r="BF13" s="25">
        <v>12124.308000000001</v>
      </c>
      <c r="BG13" s="25">
        <v>52322.767</v>
      </c>
      <c r="BH13" s="25">
        <v>57377.012000000002</v>
      </c>
      <c r="BI13" s="25">
        <v>159884.98099999997</v>
      </c>
      <c r="BJ13" s="25">
        <v>287111.87599999999</v>
      </c>
      <c r="BK13" s="27">
        <f t="shared" si="2"/>
        <v>3997033.0350000006</v>
      </c>
      <c r="BL13" s="25">
        <f t="shared" si="2"/>
        <v>7944371.2000000011</v>
      </c>
      <c r="BM13" s="25">
        <f t="shared" si="2"/>
        <v>1665283.8639999998</v>
      </c>
      <c r="BN13" s="25">
        <f t="shared" si="2"/>
        <v>2804869.9940000004</v>
      </c>
      <c r="BO13" s="24">
        <f>+C13+O13+BK13</f>
        <v>4871179.6760000009</v>
      </c>
      <c r="BP13" s="25">
        <f t="shared" si="3"/>
        <v>7064888.5240000011</v>
      </c>
      <c r="BQ13" s="25">
        <f>+E13+Q13+BM13</f>
        <v>2533265.071</v>
      </c>
      <c r="BR13" s="25">
        <f t="shared" si="3"/>
        <v>2809231.0790000004</v>
      </c>
    </row>
    <row r="14" spans="2:73" s="32" customFormat="1">
      <c r="B14" s="17" t="s">
        <v>26</v>
      </c>
      <c r="C14" s="28">
        <f t="shared" ref="C14:BQ14" si="4">+C11+C12-C13</f>
        <v>837619.31100000022</v>
      </c>
      <c r="D14" s="29">
        <f t="shared" si="4"/>
        <v>4568513.4020000007</v>
      </c>
      <c r="E14" s="29">
        <f t="shared" si="4"/>
        <v>1338278.9729999993</v>
      </c>
      <c r="F14" s="30">
        <f>(+F11+F12-F13)+1</f>
        <v>3388587.7709999997</v>
      </c>
      <c r="G14" s="28">
        <f t="shared" si="4"/>
        <v>157189.58999999997</v>
      </c>
      <c r="H14" s="29">
        <f t="shared" si="4"/>
        <v>276566.92800000001</v>
      </c>
      <c r="I14" s="29">
        <f t="shared" si="4"/>
        <v>215776.144</v>
      </c>
      <c r="J14" s="29">
        <f>(+J11+J12-J13)</f>
        <v>506484.35400000005</v>
      </c>
      <c r="K14" s="29">
        <f t="shared" ref="K14:M14" si="5">+K11+K12-K13</f>
        <v>20988.487000000005</v>
      </c>
      <c r="L14" s="29">
        <f t="shared" si="5"/>
        <v>218489.663</v>
      </c>
      <c r="M14" s="29">
        <f t="shared" si="5"/>
        <v>186108.37500000003</v>
      </c>
      <c r="N14" s="29">
        <f>(+N11+N12-N13)</f>
        <v>277393.57800000004</v>
      </c>
      <c r="O14" s="31">
        <f t="shared" ref="O14:Y14" si="6">+O11+O12-O13</f>
        <v>178177.07699999999</v>
      </c>
      <c r="P14" s="29">
        <f t="shared" si="6"/>
        <v>495056.59099999996</v>
      </c>
      <c r="Q14" s="29">
        <f t="shared" si="6"/>
        <v>401884.51900000003</v>
      </c>
      <c r="R14" s="30">
        <f t="shared" si="6"/>
        <v>783877.93200000015</v>
      </c>
      <c r="S14" s="28">
        <f t="shared" si="6"/>
        <v>3679000.8259999994</v>
      </c>
      <c r="T14" s="29">
        <f t="shared" si="6"/>
        <v>6613951.9709999999</v>
      </c>
      <c r="U14" s="29">
        <f t="shared" si="6"/>
        <v>4908029.8859999999</v>
      </c>
      <c r="V14" s="29">
        <f>(+V11+V12-V13)</f>
        <v>9172714.8910000008</v>
      </c>
      <c r="W14" s="29">
        <f t="shared" si="6"/>
        <v>5178674.6460000016</v>
      </c>
      <c r="X14" s="29">
        <f t="shared" si="6"/>
        <v>8431308.7820000015</v>
      </c>
      <c r="Y14" s="29">
        <f t="shared" si="6"/>
        <v>3443348.5480000009</v>
      </c>
      <c r="Z14" s="29">
        <f>(+Z11+Z12-Z13)</f>
        <v>7495739.6380000003</v>
      </c>
      <c r="AA14" s="29">
        <f t="shared" ref="AA14:AK14" si="7">+AA11+AA12-AA13</f>
        <v>8857675.4720000029</v>
      </c>
      <c r="AB14" s="29">
        <f t="shared" si="7"/>
        <v>15045260.753000002</v>
      </c>
      <c r="AC14" s="29">
        <f t="shared" si="7"/>
        <v>8351378.4340000022</v>
      </c>
      <c r="AD14" s="29">
        <f t="shared" si="7"/>
        <v>16668454.528999999</v>
      </c>
      <c r="AE14" s="29">
        <f t="shared" si="7"/>
        <v>9287647.8729999997</v>
      </c>
      <c r="AF14" s="29">
        <f t="shared" si="7"/>
        <v>17758235.66</v>
      </c>
      <c r="AG14" s="29">
        <f t="shared" si="7"/>
        <v>12261483.995999999</v>
      </c>
      <c r="AH14" s="29">
        <f>(+AH11+AH12-AH13)</f>
        <v>20769552.357999999</v>
      </c>
      <c r="AI14" s="29">
        <f t="shared" si="7"/>
        <v>7677.9559999999992</v>
      </c>
      <c r="AJ14" s="29">
        <f t="shared" si="7"/>
        <v>11116.065999999999</v>
      </c>
      <c r="AK14" s="29">
        <f t="shared" si="7"/>
        <v>5477.7029999999986</v>
      </c>
      <c r="AL14" s="29">
        <f>(+AL11+AL12-AL13)</f>
        <v>11269.234999999999</v>
      </c>
      <c r="AM14" s="29">
        <f t="shared" ref="AM14:AO14" si="8">+AM11+AM12-AM13</f>
        <v>946772.39200000011</v>
      </c>
      <c r="AN14" s="29">
        <f t="shared" si="8"/>
        <v>1577293.378</v>
      </c>
      <c r="AO14" s="29">
        <f t="shared" si="8"/>
        <v>545328.38599999994</v>
      </c>
      <c r="AP14" s="29">
        <f>(+AP11+AP12-AP13)</f>
        <v>924919.39899999998</v>
      </c>
      <c r="AQ14" s="29">
        <f t="shared" ref="AQ14:AS14" si="9">+AQ11+AQ12-AQ13</f>
        <v>10837.838999999998</v>
      </c>
      <c r="AR14" s="29">
        <f t="shared" si="9"/>
        <v>54926.850999999995</v>
      </c>
      <c r="AS14" s="29">
        <f t="shared" si="9"/>
        <v>88475.714000000036</v>
      </c>
      <c r="AT14" s="29">
        <f>(+AT11+AT12-AT13)</f>
        <v>131146.08200000005</v>
      </c>
      <c r="AU14" s="29">
        <f t="shared" ref="AU14:AW14" si="10">+AU11+AU12-AU13</f>
        <v>80144.770000000019</v>
      </c>
      <c r="AV14" s="29">
        <f t="shared" si="10"/>
        <v>477453.34299999999</v>
      </c>
      <c r="AW14" s="29">
        <f t="shared" si="10"/>
        <v>423407.59700000007</v>
      </c>
      <c r="AX14" s="29">
        <f>(+AX11+AX12-AX13)</f>
        <v>996939.0149999999</v>
      </c>
      <c r="AY14" s="29">
        <f t="shared" ref="AY14:BA14" si="11">+AY11+AY12-AY13</f>
        <v>21467.958999999999</v>
      </c>
      <c r="AZ14" s="29">
        <f t="shared" si="11"/>
        <v>45701.406999999999</v>
      </c>
      <c r="BA14" s="29">
        <f t="shared" si="11"/>
        <v>25310.505000000001</v>
      </c>
      <c r="BB14" s="29">
        <f>(+BB11+BB12-BB13)</f>
        <v>52907.412000000004</v>
      </c>
      <c r="BC14" s="29">
        <f t="shared" ref="BC14:BE14" si="12">+BC11+BC12-BC13</f>
        <v>117777.88499999999</v>
      </c>
      <c r="BD14" s="29">
        <f t="shared" si="12"/>
        <v>206371.60399999999</v>
      </c>
      <c r="BE14" s="29">
        <f t="shared" si="12"/>
        <v>123598.89899999999</v>
      </c>
      <c r="BF14" s="29">
        <f>(+BF11+BF12-BF13)</f>
        <v>230361.842</v>
      </c>
      <c r="BG14" s="29">
        <f t="shared" ref="BG14:BI14" si="13">+BG11+BG12-BG13</f>
        <v>1006001.3949999998</v>
      </c>
      <c r="BH14" s="29">
        <f t="shared" si="13"/>
        <v>1731604.0929999999</v>
      </c>
      <c r="BI14" s="29">
        <f t="shared" si="13"/>
        <v>1099711.7420000001</v>
      </c>
      <c r="BJ14" s="29">
        <f>(+BJ11+BJ12-BJ13)</f>
        <v>2155699.1149999998</v>
      </c>
      <c r="BK14" s="31">
        <f t="shared" ref="BK14:BN14" si="14">+BK11+BK12-BK13</f>
        <v>20336003.541000005</v>
      </c>
      <c r="BL14" s="29">
        <f t="shared" si="14"/>
        <v>36907963.155000009</v>
      </c>
      <c r="BM14" s="29">
        <f t="shared" si="14"/>
        <v>22924172.976000004</v>
      </c>
      <c r="BN14" s="29">
        <f t="shared" si="14"/>
        <v>41941248.986999996</v>
      </c>
      <c r="BO14" s="28">
        <f t="shared" si="4"/>
        <v>21351799.929000005</v>
      </c>
      <c r="BP14" s="29">
        <f t="shared" si="4"/>
        <v>41971533.148000009</v>
      </c>
      <c r="BQ14" s="29">
        <f t="shared" si="4"/>
        <v>24664336.468000002</v>
      </c>
      <c r="BR14" s="29">
        <f t="shared" ref="BR14" si="15">+BR11+BR12-BR13</f>
        <v>46113713.689999998</v>
      </c>
    </row>
    <row r="15" spans="2:73" s="22" customFormat="1">
      <c r="B15" s="23" t="s">
        <v>27</v>
      </c>
      <c r="C15" s="24">
        <v>1409349.0079999994</v>
      </c>
      <c r="D15" s="25">
        <v>11808113.064999999</v>
      </c>
      <c r="E15" s="25">
        <v>245623.41099999845</v>
      </c>
      <c r="F15" s="26">
        <v>10410245.164999999</v>
      </c>
      <c r="G15" s="24">
        <v>-182183.98200000008</v>
      </c>
      <c r="H15" s="25">
        <v>829792.00399999996</v>
      </c>
      <c r="I15" s="25">
        <v>29291.698999999906</v>
      </c>
      <c r="J15" s="25">
        <v>819696.82499999995</v>
      </c>
      <c r="K15" s="25">
        <v>165934.00399999996</v>
      </c>
      <c r="L15" s="25">
        <v>941111.54099999997</v>
      </c>
      <c r="M15" s="25">
        <v>-112956.10800000001</v>
      </c>
      <c r="N15" s="25">
        <v>633110.04099999997</v>
      </c>
      <c r="O15" s="27">
        <f t="shared" si="0"/>
        <v>-16249.978000000119</v>
      </c>
      <c r="P15" s="25">
        <f t="shared" si="0"/>
        <v>1770903.5449999999</v>
      </c>
      <c r="Q15" s="25">
        <f t="shared" si="0"/>
        <v>-83664.409000000102</v>
      </c>
      <c r="R15" s="26">
        <f t="shared" si="0"/>
        <v>1452806.8659999999</v>
      </c>
      <c r="S15" s="24">
        <v>657834.5410000002</v>
      </c>
      <c r="T15" s="25">
        <v>6316448.7070000004</v>
      </c>
      <c r="U15" s="25">
        <v>328216.03799999971</v>
      </c>
      <c r="V15" s="25">
        <v>7365555.9019999998</v>
      </c>
      <c r="W15" s="25">
        <v>7318763.2970000058</v>
      </c>
      <c r="X15" s="25">
        <v>74583220.947999999</v>
      </c>
      <c r="Y15" s="25">
        <v>2149482.873999998</v>
      </c>
      <c r="Z15" s="25">
        <v>60260654.751999997</v>
      </c>
      <c r="AA15" s="25">
        <f t="shared" si="1"/>
        <v>7976597.838000006</v>
      </c>
      <c r="AB15" s="25">
        <f t="shared" si="1"/>
        <v>80899669.655000001</v>
      </c>
      <c r="AC15" s="25">
        <f t="shared" si="1"/>
        <v>2477698.9119999977</v>
      </c>
      <c r="AD15" s="25">
        <f t="shared" si="1"/>
        <v>67626210.653999999</v>
      </c>
      <c r="AE15" s="25">
        <v>-2627592.3139999993</v>
      </c>
      <c r="AF15" s="25">
        <v>9559193.2149999999</v>
      </c>
      <c r="AG15" s="25">
        <v>-2230166.6380000003</v>
      </c>
      <c r="AH15" s="25">
        <v>5436324.2390000001</v>
      </c>
      <c r="AI15" s="25">
        <v>30261.629000000015</v>
      </c>
      <c r="AJ15" s="25">
        <v>383590.359</v>
      </c>
      <c r="AK15" s="25">
        <v>-48582.90499999997</v>
      </c>
      <c r="AL15" s="25">
        <v>333168.30800000002</v>
      </c>
      <c r="AM15" s="25">
        <v>480255.36999999988</v>
      </c>
      <c r="AN15" s="25">
        <v>2272108.44</v>
      </c>
      <c r="AO15" s="25">
        <v>84679.145000000019</v>
      </c>
      <c r="AP15" s="25">
        <v>1745447.5260000001</v>
      </c>
      <c r="AQ15" s="25">
        <v>-7575.4729999999981</v>
      </c>
      <c r="AR15" s="25">
        <v>143123.02900000001</v>
      </c>
      <c r="AS15" s="25">
        <v>-99361.00900000002</v>
      </c>
      <c r="AT15" s="25">
        <v>218619.57199999999</v>
      </c>
      <c r="AU15" s="25">
        <v>435569.0280000004</v>
      </c>
      <c r="AV15" s="25">
        <v>3284109.4330000002</v>
      </c>
      <c r="AW15" s="25">
        <v>-458761.27600000007</v>
      </c>
      <c r="AX15" s="25">
        <v>2951259.977</v>
      </c>
      <c r="AY15" s="25">
        <v>4833.7059999999474</v>
      </c>
      <c r="AZ15" s="25">
        <v>517706.74399999995</v>
      </c>
      <c r="BA15" s="25">
        <v>9827.5380000000005</v>
      </c>
      <c r="BB15" s="25">
        <v>488029.83399999997</v>
      </c>
      <c r="BC15" s="25">
        <v>-1849313.8530000001</v>
      </c>
      <c r="BD15" s="25">
        <v>2623124.1380000003</v>
      </c>
      <c r="BE15" s="25">
        <v>2647.4840000000549</v>
      </c>
      <c r="BF15" s="25">
        <v>925348.06700000004</v>
      </c>
      <c r="BG15" s="25">
        <v>-1109189.2760000001</v>
      </c>
      <c r="BH15" s="25">
        <v>1812922.531</v>
      </c>
      <c r="BI15" s="25">
        <v>4673.5900000003166</v>
      </c>
      <c r="BJ15" s="25">
        <v>3731028.0380000002</v>
      </c>
      <c r="BK15" s="27">
        <f t="shared" si="2"/>
        <v>3333846.6550000072</v>
      </c>
      <c r="BL15" s="25">
        <f t="shared" si="2"/>
        <v>101495547.544</v>
      </c>
      <c r="BM15" s="25">
        <f t="shared" si="2"/>
        <v>-257345.15900000226</v>
      </c>
      <c r="BN15" s="25">
        <f t="shared" si="2"/>
        <v>83455436.215000004</v>
      </c>
      <c r="BO15" s="24">
        <f>+C15+O15+BK15</f>
        <v>4726945.6850000061</v>
      </c>
      <c r="BP15" s="25">
        <f t="shared" si="3"/>
        <v>115074564.154</v>
      </c>
      <c r="BQ15" s="25">
        <f>+E15+Q15+BM15</f>
        <v>-95386.157000003906</v>
      </c>
      <c r="BR15" s="25">
        <f t="shared" si="3"/>
        <v>95318488.246000007</v>
      </c>
    </row>
    <row r="16" spans="2:73" s="22" customFormat="1">
      <c r="B16" s="23" t="s">
        <v>28</v>
      </c>
      <c r="C16" s="24">
        <v>0.99300000071525574</v>
      </c>
      <c r="D16" s="25">
        <v>11237406.354</v>
      </c>
      <c r="E16" s="25">
        <v>0</v>
      </c>
      <c r="F16" s="26">
        <v>11678242.504000001</v>
      </c>
      <c r="G16" s="24">
        <v>0</v>
      </c>
      <c r="H16" s="25">
        <v>1035130.178</v>
      </c>
      <c r="I16" s="25">
        <v>0</v>
      </c>
      <c r="J16" s="25">
        <v>1097502.4709999999</v>
      </c>
      <c r="K16" s="25">
        <v>0</v>
      </c>
      <c r="L16" s="25">
        <v>1047204.2879999999</v>
      </c>
      <c r="M16" s="25">
        <v>0</v>
      </c>
      <c r="N16" s="25">
        <v>782330.29099999997</v>
      </c>
      <c r="O16" s="27">
        <f t="shared" si="0"/>
        <v>0</v>
      </c>
      <c r="P16" s="25">
        <f t="shared" si="0"/>
        <v>2082334.466</v>
      </c>
      <c r="Q16" s="25">
        <f t="shared" si="0"/>
        <v>0</v>
      </c>
      <c r="R16" s="26">
        <f>J16+N16</f>
        <v>1879832.7619999999</v>
      </c>
      <c r="S16" s="24">
        <v>0</v>
      </c>
      <c r="T16" s="25">
        <v>4789775.568</v>
      </c>
      <c r="U16" s="25">
        <v>0</v>
      </c>
      <c r="V16" s="25">
        <v>6013615.7529999996</v>
      </c>
      <c r="W16" s="25">
        <v>0</v>
      </c>
      <c r="X16" s="25">
        <v>65057881.684</v>
      </c>
      <c r="Y16" s="25">
        <v>0</v>
      </c>
      <c r="Z16" s="25">
        <v>56462448.990000002</v>
      </c>
      <c r="AA16" s="25">
        <f t="shared" si="1"/>
        <v>0</v>
      </c>
      <c r="AB16" s="25">
        <f t="shared" si="1"/>
        <v>69847657.252000004</v>
      </c>
      <c r="AC16" s="25">
        <f t="shared" si="1"/>
        <v>0</v>
      </c>
      <c r="AD16" s="25">
        <f t="shared" si="1"/>
        <v>62476064.743000001</v>
      </c>
      <c r="AE16" s="25">
        <v>0</v>
      </c>
      <c r="AF16" s="25">
        <v>10184013.907</v>
      </c>
      <c r="AG16" s="25">
        <v>0</v>
      </c>
      <c r="AH16" s="25">
        <v>6669763.7130000005</v>
      </c>
      <c r="AI16" s="25">
        <v>0</v>
      </c>
      <c r="AJ16" s="25">
        <v>330537.12599999999</v>
      </c>
      <c r="AK16" s="25">
        <v>0</v>
      </c>
      <c r="AL16" s="25">
        <v>431125.935</v>
      </c>
      <c r="AM16" s="25">
        <v>0</v>
      </c>
      <c r="AN16" s="25">
        <v>1853367.8130000001</v>
      </c>
      <c r="AO16" s="25">
        <v>0</v>
      </c>
      <c r="AP16" s="25">
        <v>1434643.128</v>
      </c>
      <c r="AQ16" s="25">
        <v>0</v>
      </c>
      <c r="AR16" s="25">
        <v>137244.72</v>
      </c>
      <c r="AS16" s="25">
        <v>0</v>
      </c>
      <c r="AT16" s="25">
        <v>326117.06599999999</v>
      </c>
      <c r="AU16" s="25">
        <v>0</v>
      </c>
      <c r="AV16" s="25">
        <v>3292006.78</v>
      </c>
      <c r="AW16" s="25">
        <v>0</v>
      </c>
      <c r="AX16" s="25">
        <v>3421079.392</v>
      </c>
      <c r="AY16" s="25">
        <v>0</v>
      </c>
      <c r="AZ16" s="25">
        <v>517789.37300000002</v>
      </c>
      <c r="BA16" s="25">
        <v>9.9999998928979039E-4</v>
      </c>
      <c r="BB16" s="25">
        <v>467727.315</v>
      </c>
      <c r="BC16" s="25">
        <v>0</v>
      </c>
      <c r="BD16" s="25">
        <v>1682475.2720000001</v>
      </c>
      <c r="BE16" s="25">
        <v>0</v>
      </c>
      <c r="BF16" s="25">
        <v>895024.81799999997</v>
      </c>
      <c r="BG16" s="25">
        <v>0</v>
      </c>
      <c r="BH16" s="25">
        <v>3096184.6740000001</v>
      </c>
      <c r="BI16" s="25">
        <v>0</v>
      </c>
      <c r="BJ16" s="25">
        <v>3689751.6159999999</v>
      </c>
      <c r="BK16" s="27">
        <f t="shared" si="2"/>
        <v>0</v>
      </c>
      <c r="BL16" s="25">
        <f t="shared" si="2"/>
        <v>90941276.916999996</v>
      </c>
      <c r="BM16" s="25">
        <f t="shared" si="2"/>
        <v>9.9999998928979039E-4</v>
      </c>
      <c r="BN16" s="25">
        <f>AD16+AH16+AL16+AP16+AT16+AX16+BB16+BF16+BJ16</f>
        <v>79811297.726000011</v>
      </c>
      <c r="BO16" s="24">
        <f>+C16+O16+BK16</f>
        <v>0.99300000071525574</v>
      </c>
      <c r="BP16" s="25">
        <f t="shared" si="3"/>
        <v>104261017.73699999</v>
      </c>
      <c r="BQ16" s="25">
        <f>+E16+Q16+BM16</f>
        <v>9.9999998928979039E-4</v>
      </c>
      <c r="BR16" s="25">
        <f t="shared" si="3"/>
        <v>93369372.992000014</v>
      </c>
    </row>
    <row r="17" spans="2:70" s="32" customFormat="1" ht="21.75" thickBot="1">
      <c r="B17" s="33" t="s">
        <v>29</v>
      </c>
      <c r="C17" s="34">
        <f>+C14+C15-C16</f>
        <v>2246967.325999999</v>
      </c>
      <c r="D17" s="35">
        <f t="shared" ref="D17:BQ17" si="16">+D14+D15-D16</f>
        <v>5139220.1129999999</v>
      </c>
      <c r="E17" s="35">
        <f>+E14+E15-E16</f>
        <v>1583902.3839999977</v>
      </c>
      <c r="F17" s="36">
        <f>+F14+F15-F16</f>
        <v>2120590.4319999982</v>
      </c>
      <c r="G17" s="34">
        <f>+G14+G15-G16</f>
        <v>-24994.392000000109</v>
      </c>
      <c r="H17" s="35">
        <f t="shared" ref="H17" si="17">+H14+H15-H16</f>
        <v>71228.754000000074</v>
      </c>
      <c r="I17" s="35">
        <f>+I14+I15-I16</f>
        <v>245067.84299999991</v>
      </c>
      <c r="J17" s="35">
        <f t="shared" ref="J17" si="18">+J14+J15-J16</f>
        <v>228678.7080000001</v>
      </c>
      <c r="K17" s="35">
        <f>+K14+K15-K16</f>
        <v>186922.49099999995</v>
      </c>
      <c r="L17" s="35">
        <f t="shared" ref="L17" si="19">+L14+L15-L16</f>
        <v>112396.91599999997</v>
      </c>
      <c r="M17" s="35">
        <f>+M14+M15-M16</f>
        <v>73152.267000000022</v>
      </c>
      <c r="N17" s="35">
        <f t="shared" ref="N17:O17" si="20">+N14+N15-N16</f>
        <v>128173.32799999998</v>
      </c>
      <c r="O17" s="37">
        <f t="shared" si="20"/>
        <v>161927.09899999987</v>
      </c>
      <c r="P17" s="35">
        <f>+P14+P15-P16+1</f>
        <v>183626.66999999993</v>
      </c>
      <c r="Q17" s="35">
        <f t="shared" ref="Q17:R17" si="21">+Q14+Q15-Q16</f>
        <v>318220.10999999993</v>
      </c>
      <c r="R17" s="36">
        <f t="shared" si="21"/>
        <v>356852.03600000008</v>
      </c>
      <c r="S17" s="34">
        <f>+S14+S15-S16</f>
        <v>4336835.3669999996</v>
      </c>
      <c r="T17" s="35">
        <f t="shared" ref="T17" si="22">+T14+T15-T16</f>
        <v>8140625.1099999994</v>
      </c>
      <c r="U17" s="35">
        <f>+U14+U15-U16</f>
        <v>5236245.9239999996</v>
      </c>
      <c r="V17" s="35">
        <f t="shared" ref="V17" si="23">+V14+V15-V16</f>
        <v>10524655.040000003</v>
      </c>
      <c r="W17" s="35">
        <f>+W14+W15-W16</f>
        <v>12497437.943000007</v>
      </c>
      <c r="X17" s="35">
        <f t="shared" ref="X17" si="24">+X14+X15-X16</f>
        <v>17956648.046000004</v>
      </c>
      <c r="Y17" s="35">
        <f>+Y14+Y15-Y16</f>
        <v>5592831.4219999984</v>
      </c>
      <c r="Z17" s="35">
        <f t="shared" ref="Z17:AD17" si="25">+Z14+Z15-Z16</f>
        <v>11293945.399999999</v>
      </c>
      <c r="AA17" s="35">
        <f t="shared" si="25"/>
        <v>16834273.31000001</v>
      </c>
      <c r="AB17" s="35">
        <f t="shared" si="25"/>
        <v>26097273.156000003</v>
      </c>
      <c r="AC17" s="35">
        <f t="shared" si="25"/>
        <v>10829077.346000001</v>
      </c>
      <c r="AD17" s="35">
        <f t="shared" si="25"/>
        <v>21818600.439999998</v>
      </c>
      <c r="AE17" s="35">
        <f>+AE14+AE15-AE16</f>
        <v>6660055.5590000004</v>
      </c>
      <c r="AF17" s="35">
        <f t="shared" ref="AF17" si="26">+AF14+AF15-AF16</f>
        <v>17133414.968000002</v>
      </c>
      <c r="AG17" s="35">
        <f>+AG14+AG15-AG16</f>
        <v>10031317.357999999</v>
      </c>
      <c r="AH17" s="35">
        <f t="shared" ref="AH17" si="27">+AH14+AH15-AH16</f>
        <v>19536112.884</v>
      </c>
      <c r="AI17" s="35">
        <f>+AI14+AI15-AI16</f>
        <v>37939.585000000014</v>
      </c>
      <c r="AJ17" s="35">
        <f t="shared" ref="AJ17" si="28">+AJ14+AJ15-AJ16</f>
        <v>64169.298999999999</v>
      </c>
      <c r="AK17" s="35">
        <f>+AK14+AK15-AK16</f>
        <v>-43105.201999999968</v>
      </c>
      <c r="AL17" s="35">
        <f t="shared" ref="AL17" si="29">+AL14+AL15-AL16</f>
        <v>-86688.391999999993</v>
      </c>
      <c r="AM17" s="35">
        <f>+AM14+AM15-AM16</f>
        <v>1427027.7620000001</v>
      </c>
      <c r="AN17" s="35">
        <f t="shared" ref="AN17" si="30">+AN14+AN15-AN16</f>
        <v>1996034.0049999999</v>
      </c>
      <c r="AO17" s="35">
        <f>+AO14+AO15-AO16</f>
        <v>630007.53099999996</v>
      </c>
      <c r="AP17" s="35">
        <f t="shared" ref="AP17" si="31">+AP14+AP15-AP16</f>
        <v>1235723.7969999998</v>
      </c>
      <c r="AQ17" s="35">
        <f>+AQ14+AQ15-AQ16</f>
        <v>3262.366</v>
      </c>
      <c r="AR17" s="35">
        <f t="shared" ref="AR17" si="32">+AR14+AR15-AR16</f>
        <v>60805.16</v>
      </c>
      <c r="AS17" s="35">
        <f>+AS14+AS15-AS16</f>
        <v>-10885.294999999984</v>
      </c>
      <c r="AT17" s="35">
        <f t="shared" ref="AT17" si="33">+AT14+AT15-AT16</f>
        <v>23648.588000000047</v>
      </c>
      <c r="AU17" s="35">
        <f>+AU14+AU15-AU16</f>
        <v>515713.79800000042</v>
      </c>
      <c r="AV17" s="35">
        <f t="shared" ref="AV17" si="34">+AV14+AV15-AV16</f>
        <v>469555.99600000028</v>
      </c>
      <c r="AW17" s="35">
        <f>+AW14+AW15-AW16</f>
        <v>-35353.679000000004</v>
      </c>
      <c r="AX17" s="35">
        <f t="shared" ref="AX17" si="35">+AX14+AX15-AX16</f>
        <v>527119.59999999963</v>
      </c>
      <c r="AY17" s="35">
        <f>+AY14+AY15-AY16</f>
        <v>26301.664999999946</v>
      </c>
      <c r="AZ17" s="35">
        <f t="shared" ref="AZ17" si="36">+AZ14+AZ15-AZ16</f>
        <v>45618.777999999933</v>
      </c>
      <c r="BA17" s="35">
        <f>+BA14+BA15-BA16</f>
        <v>35138.042000000016</v>
      </c>
      <c r="BB17" s="35">
        <f t="shared" ref="BB17" si="37">+BB14+BB15-BB16</f>
        <v>73209.930999999924</v>
      </c>
      <c r="BC17" s="35">
        <f>+BC14+BC15-BC16</f>
        <v>-1731535.9680000001</v>
      </c>
      <c r="BD17" s="35">
        <f t="shared" ref="BD17" si="38">+BD14+BD15-BD16</f>
        <v>1147020.47</v>
      </c>
      <c r="BE17" s="35">
        <f>+BE14+BE15-BE16</f>
        <v>126246.38300000005</v>
      </c>
      <c r="BF17" s="35">
        <f t="shared" ref="BF17" si="39">+BF14+BF15-BF16</f>
        <v>260685.09100000001</v>
      </c>
      <c r="BG17" s="35">
        <f>+BG14+BG15-BG16</f>
        <v>-103187.88100000028</v>
      </c>
      <c r="BH17" s="35">
        <f t="shared" ref="BH17" si="40">+BH14+BH15-BH16</f>
        <v>448341.94999999972</v>
      </c>
      <c r="BI17" s="35">
        <f>+BI14+BI15-BI16</f>
        <v>1104385.3320000004</v>
      </c>
      <c r="BJ17" s="35">
        <f t="shared" ref="BJ17:BN17" si="41">+BJ14+BJ15-BJ16</f>
        <v>2196975.537</v>
      </c>
      <c r="BK17" s="37">
        <f t="shared" si="41"/>
        <v>23669850.196000014</v>
      </c>
      <c r="BL17" s="35">
        <f t="shared" si="41"/>
        <v>47462233.782000005</v>
      </c>
      <c r="BM17" s="35">
        <f t="shared" si="41"/>
        <v>22666827.816000003</v>
      </c>
      <c r="BN17" s="35">
        <f t="shared" si="41"/>
        <v>45585387.475999981</v>
      </c>
      <c r="BO17" s="34">
        <f t="shared" si="16"/>
        <v>26078744.621000011</v>
      </c>
      <c r="BP17" s="35">
        <f t="shared" si="16"/>
        <v>52785079.565000027</v>
      </c>
      <c r="BQ17" s="35">
        <f t="shared" si="16"/>
        <v>24568950.309999999</v>
      </c>
      <c r="BR17" s="35">
        <f t="shared" ref="BR17" si="42">+BR14+BR15-BR16</f>
        <v>48062828.943999976</v>
      </c>
    </row>
    <row r="18" spans="2:70"/>
    <row r="19" spans="2:70">
      <c r="B19" s="38" t="s">
        <v>30</v>
      </c>
      <c r="E19" s="39"/>
      <c r="O19" s="39"/>
      <c r="Q19" s="39"/>
      <c r="BK19" s="39"/>
      <c r="BM19" s="39"/>
    </row>
  </sheetData>
  <mergeCells count="23">
    <mergeCell ref="BO8:BR8"/>
    <mergeCell ref="AQ8:AT8"/>
    <mergeCell ref="AU8:AX8"/>
    <mergeCell ref="AY8:BB8"/>
    <mergeCell ref="BC8:BF8"/>
    <mergeCell ref="BG8:BJ8"/>
    <mergeCell ref="BK8:BN8"/>
    <mergeCell ref="S8:V8"/>
    <mergeCell ref="W8:Z8"/>
    <mergeCell ref="AA8:AD8"/>
    <mergeCell ref="AE8:AH8"/>
    <mergeCell ref="AI8:AL8"/>
    <mergeCell ref="AM8:AP8"/>
    <mergeCell ref="B1:BR1"/>
    <mergeCell ref="B2:BR2"/>
    <mergeCell ref="B3:BR3"/>
    <mergeCell ref="B5:BR5"/>
    <mergeCell ref="B6:BR6"/>
    <mergeCell ref="B8:B9"/>
    <mergeCell ref="C8:F8"/>
    <mergeCell ref="G8:J8"/>
    <mergeCell ref="K8:N8"/>
    <mergeCell ref="O8:R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NL-5 CLAIMS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2017-12-07T13:15:45Z</dcterms:created>
  <dcterms:modified xsi:type="dcterms:W3CDTF">2017-12-07T13:16:05Z</dcterms:modified>
</cp:coreProperties>
</file>