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4 FIXED ASSETS " sheetId="1" r:id="rId1"/>
  </sheets>
  <externalReferences>
    <externalReference r:id="rId2"/>
    <externalReference r:id="rId3"/>
  </externalReferences>
  <calcPr calcId="124519"/>
</workbook>
</file>

<file path=xl/calcChain.xml><?xml version="1.0" encoding="utf-8"?>
<calcChain xmlns="http://schemas.openxmlformats.org/spreadsheetml/2006/main">
  <c r="I21" i="1"/>
  <c r="H21"/>
  <c r="G21"/>
  <c r="I20"/>
  <c r="H20"/>
  <c r="G20"/>
  <c r="I19"/>
  <c r="H19"/>
  <c r="G19"/>
  <c r="I18"/>
  <c r="H18"/>
  <c r="G18"/>
  <c r="I17"/>
  <c r="H17"/>
  <c r="G17"/>
  <c r="I16"/>
  <c r="H16"/>
  <c r="G16"/>
  <c r="I15"/>
  <c r="H15"/>
  <c r="G15"/>
  <c r="I14"/>
  <c r="H14"/>
  <c r="G14"/>
  <c r="I13"/>
  <c r="H13"/>
  <c r="G13"/>
  <c r="G22" s="1"/>
  <c r="G24" s="1"/>
  <c r="I12"/>
  <c r="H12"/>
  <c r="G12"/>
  <c r="I11"/>
  <c r="I22" s="1"/>
  <c r="I24" s="1"/>
  <c r="H11"/>
  <c r="G11"/>
  <c r="E21"/>
  <c r="F21" s="1"/>
  <c r="K21" s="1"/>
  <c r="D21"/>
  <c r="C21"/>
  <c r="E20"/>
  <c r="D20"/>
  <c r="C20"/>
  <c r="E19"/>
  <c r="D19"/>
  <c r="C19"/>
  <c r="F19" s="1"/>
  <c r="K19" s="1"/>
  <c r="E18"/>
  <c r="D18"/>
  <c r="C18"/>
  <c r="E17"/>
  <c r="F17" s="1"/>
  <c r="K17" s="1"/>
  <c r="D17"/>
  <c r="C17"/>
  <c r="E16"/>
  <c r="D16"/>
  <c r="C16"/>
  <c r="F16" s="1"/>
  <c r="K16" s="1"/>
  <c r="E15"/>
  <c r="D15"/>
  <c r="C15"/>
  <c r="E14"/>
  <c r="D14"/>
  <c r="C14"/>
  <c r="E13"/>
  <c r="E22" s="1"/>
  <c r="E24" s="1"/>
  <c r="D13"/>
  <c r="C13"/>
  <c r="E12"/>
  <c r="D12"/>
  <c r="C12"/>
  <c r="E11"/>
  <c r="D11"/>
  <c r="C11"/>
  <c r="F11" s="1"/>
  <c r="K11" s="1"/>
  <c r="K25"/>
  <c r="J25"/>
  <c r="F25"/>
  <c r="K23"/>
  <c r="J23"/>
  <c r="F23"/>
  <c r="J22"/>
  <c r="J24" s="1"/>
  <c r="H22"/>
  <c r="H24" s="1"/>
  <c r="D22"/>
  <c r="D24" s="1"/>
  <c r="F20"/>
  <c r="K20" s="1"/>
  <c r="F18"/>
  <c r="K18" s="1"/>
  <c r="F15"/>
  <c r="K15" s="1"/>
  <c r="F14"/>
  <c r="K14" s="1"/>
  <c r="F12"/>
  <c r="K12" s="1"/>
  <c r="L10"/>
  <c r="F10"/>
  <c r="K10" s="1"/>
  <c r="L9"/>
  <c r="K9"/>
  <c r="J9"/>
  <c r="G9"/>
  <c r="F9"/>
  <c r="C9"/>
  <c r="B6"/>
  <c r="B2"/>
  <c r="K22" l="1"/>
  <c r="K24" s="1"/>
  <c r="C22"/>
  <c r="C24" s="1"/>
  <c r="F13"/>
  <c r="K13" s="1"/>
  <c r="F22"/>
  <c r="F24" s="1"/>
</calcChain>
</file>

<file path=xl/sharedStrings.xml><?xml version="1.0" encoding="utf-8"?>
<sst xmlns="http://schemas.openxmlformats.org/spreadsheetml/2006/main" count="29" uniqueCount="29">
  <si>
    <t>NATIONAL INSURANCE COMPANY LIMITED</t>
  </si>
  <si>
    <t>CIN: U10200WB1906GOI001713</t>
  </si>
  <si>
    <t>FORM NL-14-FIXED ASSETS SCHEDULE</t>
  </si>
  <si>
    <t>(IN Rs. '000)</t>
  </si>
  <si>
    <t>PARTICULARS</t>
  </si>
  <si>
    <t>COST/ GROSS BLOCK</t>
  </si>
  <si>
    <t>DEPRECIATION</t>
  </si>
  <si>
    <t>NET BLOCK</t>
  </si>
  <si>
    <t xml:space="preserve">Additions </t>
  </si>
  <si>
    <t>Deductions</t>
  </si>
  <si>
    <t>For the period</t>
  </si>
  <si>
    <t>On Sales/ Adjustments</t>
  </si>
  <si>
    <t>Goodwill</t>
  </si>
  <si>
    <t>Intangibles (Software)</t>
  </si>
  <si>
    <t>Land-Freehold</t>
  </si>
  <si>
    <t>Land-Leasehold</t>
  </si>
  <si>
    <t>Buildings - RCC</t>
  </si>
  <si>
    <t>Furniture &amp; Fittings</t>
  </si>
  <si>
    <t>Computer and other end use devices</t>
  </si>
  <si>
    <t>Servers &amp; Network</t>
  </si>
  <si>
    <t>Motor Cars</t>
  </si>
  <si>
    <t>Office Equipments</t>
  </si>
  <si>
    <t>Electrical Equipments</t>
  </si>
  <si>
    <t>Plant &amp; Machinery (other than cont. process plant)*</t>
  </si>
  <si>
    <t>TOTAL</t>
  </si>
  <si>
    <t>Capital Work in progress</t>
  </si>
  <si>
    <t>Grand Total</t>
  </si>
  <si>
    <t>PREVIOUS QUARTER</t>
  </si>
  <si>
    <t>* Includes lifts, Water treatment plant, etc.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</si>
</sst>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1" applyFont="1" applyAlignment="1" applyProtection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Fill="1"/>
    <xf numFmtId="0" fontId="3" fillId="0" borderId="0" xfId="0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3" fillId="0" borderId="8" xfId="0" applyNumberFormat="1" applyFont="1" applyFill="1" applyBorder="1"/>
    <xf numFmtId="0" fontId="3" fillId="0" borderId="6" xfId="0" applyFont="1" applyFill="1" applyBorder="1"/>
    <xf numFmtId="1" fontId="3" fillId="0" borderId="6" xfId="0" applyNumberFormat="1" applyFont="1" applyFill="1" applyBorder="1"/>
    <xf numFmtId="0" fontId="2" fillId="0" borderId="9" xfId="0" applyFont="1" applyFill="1" applyBorder="1"/>
    <xf numFmtId="1" fontId="3" fillId="0" borderId="10" xfId="0" applyNumberFormat="1" applyFont="1" applyFill="1" applyBorder="1"/>
    <xf numFmtId="1" fontId="3" fillId="0" borderId="11" xfId="0" applyNumberFormat="1" applyFont="1" applyFill="1" applyBorder="1"/>
    <xf numFmtId="0" fontId="3" fillId="0" borderId="12" xfId="0" applyFont="1" applyFill="1" applyBorder="1"/>
    <xf numFmtId="1" fontId="3" fillId="0" borderId="13" xfId="0" applyNumberFormat="1" applyFont="1" applyFill="1" applyBorder="1"/>
    <xf numFmtId="1" fontId="3" fillId="0" borderId="14" xfId="0" applyNumberFormat="1" applyFont="1" applyFill="1" applyBorder="1"/>
    <xf numFmtId="1" fontId="3" fillId="0" borderId="15" xfId="0" applyNumberFormat="1" applyFont="1" applyFill="1" applyBorder="1"/>
    <xf numFmtId="0" fontId="2" fillId="0" borderId="16" xfId="0" applyFont="1" applyFill="1" applyBorder="1"/>
    <xf numFmtId="1" fontId="2" fillId="0" borderId="17" xfId="0" applyNumberFormat="1" applyFont="1" applyFill="1" applyBorder="1"/>
    <xf numFmtId="1" fontId="3" fillId="0" borderId="18" xfId="0" applyNumberFormat="1" applyFont="1" applyFill="1" applyBorder="1"/>
    <xf numFmtId="1" fontId="2" fillId="0" borderId="19" xfId="0" applyNumberFormat="1" applyFont="1" applyFill="1" applyBorder="1"/>
    <xf numFmtId="1" fontId="3" fillId="0" borderId="17" xfId="0" applyNumberFormat="1" applyFont="1" applyFill="1" applyBorder="1"/>
    <xf numFmtId="0" fontId="3" fillId="0" borderId="20" xfId="0" applyFont="1" applyFill="1" applyBorder="1"/>
    <xf numFmtId="1" fontId="3" fillId="0" borderId="21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SECOND%20QUARTER%202016-17/2ND.QUTR.2016-17/PUBLIC%20DISCLOSURE%20Q2%202016-17/PUBLIC%20DISCLOSURE%20-%202nd%20QUARTER%202016-17%20-%20NATIONAL%20INSURANCE%20-%20Cop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Accounts/SECOND%20QUARTER%202016-17/2ND.QUTR.2016-17/PUBLIC%20DISCLOSURE%20Q2%202016-17/IRDA%20ACCOUNTS%2016-17%202ND%20QT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30.09.2016</v>
          </cell>
          <cell r="D1" t="str">
            <v>30 September 2016</v>
          </cell>
          <cell r="E1" t="str">
            <v>30.09.2015</v>
          </cell>
          <cell r="I1" t="str">
            <v>01.04.2016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IRE RA"/>
      <sheetName val="MARINE RA"/>
      <sheetName val="MISC RA"/>
      <sheetName val="PL"/>
      <sheetName val="BAL SH"/>
      <sheetName val="SCH 1,2,3 - FIRE"/>
      <sheetName val="SCH 1,2,3 - MARINE"/>
      <sheetName val="SCH 1,2,3 - MISC"/>
      <sheetName val="SCH 4 - EOM"/>
      <sheetName val="SCH 5 &amp; 5A - SH CAP"/>
      <sheetName val="SCH 6 &amp; 7"/>
      <sheetName val="SCH 8 - INVT"/>
      <sheetName val="SCH 9 - LOANS"/>
      <sheetName val="SCH 10 - F.A"/>
      <sheetName val="SCH 11 &amp; 12"/>
      <sheetName val="SCH 13,14 &amp; 15"/>
    </sheetNames>
    <sheetDataSet>
      <sheetData sheetId="0">
        <row r="16">
          <cell r="E16">
            <v>317798</v>
          </cell>
        </row>
      </sheetData>
      <sheetData sheetId="1">
        <row r="16">
          <cell r="E16">
            <v>59718</v>
          </cell>
        </row>
      </sheetData>
      <sheetData sheetId="2">
        <row r="16">
          <cell r="E16">
            <v>2696285</v>
          </cell>
        </row>
      </sheetData>
      <sheetData sheetId="3">
        <row r="21">
          <cell r="E21">
            <v>1440677</v>
          </cell>
        </row>
      </sheetData>
      <sheetData sheetId="4">
        <row r="21">
          <cell r="E21">
            <v>64947065</v>
          </cell>
        </row>
      </sheetData>
      <sheetData sheetId="5">
        <row r="45">
          <cell r="C45">
            <v>159301.58863000001</v>
          </cell>
        </row>
      </sheetData>
      <sheetData sheetId="6">
        <row r="45">
          <cell r="C45">
            <v>78921.436909999989</v>
          </cell>
        </row>
      </sheetData>
      <sheetData sheetId="7">
        <row r="45">
          <cell r="D45">
            <v>2111555</v>
          </cell>
        </row>
      </sheetData>
      <sheetData sheetId="8">
        <row r="10">
          <cell r="C10">
            <v>10389251</v>
          </cell>
        </row>
      </sheetData>
      <sheetData sheetId="9"/>
      <sheetData sheetId="10">
        <row r="13">
          <cell r="C13">
            <v>39140714</v>
          </cell>
        </row>
      </sheetData>
      <sheetData sheetId="11">
        <row r="11">
          <cell r="C11">
            <v>65724086</v>
          </cell>
        </row>
      </sheetData>
      <sheetData sheetId="12">
        <row r="13">
          <cell r="C13">
            <v>440079</v>
          </cell>
        </row>
      </sheetData>
      <sheetData sheetId="13">
        <row r="9">
          <cell r="D9">
            <v>0</v>
          </cell>
        </row>
        <row r="10">
          <cell r="D10">
            <v>923663.26300000004</v>
          </cell>
          <cell r="E10">
            <v>132105.77706999998</v>
          </cell>
          <cell r="F10">
            <v>50585.514000000003</v>
          </cell>
          <cell r="I10">
            <v>696099.66099999996</v>
          </cell>
          <cell r="J10">
            <v>94040.269</v>
          </cell>
          <cell r="K10">
            <v>-50585.514000000003</v>
          </cell>
        </row>
        <row r="11">
          <cell r="D11">
            <v>6452.2661900000003</v>
          </cell>
          <cell r="E11">
            <v>0</v>
          </cell>
          <cell r="F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D12">
            <v>317572.94710000005</v>
          </cell>
          <cell r="E12">
            <v>0</v>
          </cell>
          <cell r="F12">
            <v>0</v>
          </cell>
          <cell r="I12">
            <v>12209.44983</v>
          </cell>
          <cell r="J12">
            <v>1604.1869999999999</v>
          </cell>
          <cell r="K12">
            <v>0</v>
          </cell>
        </row>
        <row r="13">
          <cell r="D13">
            <v>539510.62563999998</v>
          </cell>
          <cell r="E13">
            <v>0</v>
          </cell>
          <cell r="F13">
            <v>0</v>
          </cell>
          <cell r="I13">
            <v>305088.24916000001</v>
          </cell>
          <cell r="J13">
            <v>5892.69794</v>
          </cell>
          <cell r="K13">
            <v>0</v>
          </cell>
        </row>
        <row r="14">
          <cell r="D14">
            <v>423838.77720439201</v>
          </cell>
          <cell r="E14">
            <v>28626.408422858</v>
          </cell>
          <cell r="F14">
            <v>2326.5349999999999</v>
          </cell>
          <cell r="I14">
            <v>327769.19902533456</v>
          </cell>
          <cell r="J14">
            <v>12823.341937144412</v>
          </cell>
          <cell r="K14">
            <v>1193.0307731118021</v>
          </cell>
        </row>
        <row r="15">
          <cell r="D15">
            <v>2277572.7367575546</v>
          </cell>
          <cell r="E15">
            <v>562560.14766489458</v>
          </cell>
          <cell r="F15">
            <v>44086.996060000005</v>
          </cell>
          <cell r="I15">
            <v>2087383.8043749991</v>
          </cell>
          <cell r="J15">
            <v>103480.58608619387</v>
          </cell>
          <cell r="K15">
            <v>-17309.324032163808</v>
          </cell>
        </row>
        <row r="16">
          <cell r="D16">
            <v>2027411.579398429</v>
          </cell>
          <cell r="E16">
            <v>98920.44829</v>
          </cell>
          <cell r="F16">
            <v>6055.5110000000004</v>
          </cell>
          <cell r="I16">
            <v>1860310.2330186481</v>
          </cell>
          <cell r="J16">
            <v>32552.298973201545</v>
          </cell>
          <cell r="K16">
            <v>1770.7977714836131</v>
          </cell>
        </row>
        <row r="17">
          <cell r="D17">
            <v>816885.96821091406</v>
          </cell>
          <cell r="E17">
            <v>76220.753867836</v>
          </cell>
          <cell r="F17">
            <v>84424.222900000008</v>
          </cell>
          <cell r="I17">
            <v>467971.81727041549</v>
          </cell>
          <cell r="J17">
            <v>57131.065030778809</v>
          </cell>
          <cell r="K17">
            <v>-42588.201359240506</v>
          </cell>
        </row>
        <row r="18">
          <cell r="D18">
            <v>289810.18824672996</v>
          </cell>
          <cell r="E18">
            <v>6460.3366670200003</v>
          </cell>
          <cell r="F18">
            <v>2730.3420000000001</v>
          </cell>
          <cell r="I18">
            <v>250408.24652622835</v>
          </cell>
          <cell r="J18">
            <v>8055.1386537455282</v>
          </cell>
          <cell r="K18">
            <v>-253.9107562641988</v>
          </cell>
        </row>
        <row r="19">
          <cell r="D19">
            <v>326749.12004692602</v>
          </cell>
          <cell r="E19">
            <v>36612.875129774002</v>
          </cell>
          <cell r="F19">
            <v>2953.0819999999999</v>
          </cell>
          <cell r="I19">
            <v>250022.66751654868</v>
          </cell>
          <cell r="J19">
            <v>11368.418428318224</v>
          </cell>
          <cell r="K19">
            <v>-14.883256420521764</v>
          </cell>
        </row>
        <row r="20">
          <cell r="D20">
            <v>14238.676210000001</v>
          </cell>
          <cell r="E20">
            <v>0</v>
          </cell>
          <cell r="F20">
            <v>0</v>
          </cell>
          <cell r="I20">
            <v>9375.3340700000008</v>
          </cell>
          <cell r="J20">
            <v>420.03356000000002</v>
          </cell>
          <cell r="K20">
            <v>0</v>
          </cell>
        </row>
      </sheetData>
      <sheetData sheetId="14">
        <row r="10">
          <cell r="C10">
            <v>35913</v>
          </cell>
        </row>
      </sheetData>
      <sheetData sheetId="15">
        <row r="10">
          <cell r="C10">
            <v>1141042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1">
    <tabColor rgb="FF92D050"/>
  </sheetPr>
  <dimension ref="A1:O39"/>
  <sheetViews>
    <sheetView showGridLines="0" showZeros="0" tabSelected="1" workbookViewId="0"/>
  </sheetViews>
  <sheetFormatPr defaultColWidth="0" defaultRowHeight="21" customHeight="1" zeroHeight="1"/>
  <cols>
    <col min="1" max="1" width="4.28515625" style="1" customWidth="1"/>
    <col min="2" max="2" width="45.7109375" style="1" customWidth="1"/>
    <col min="3" max="5" width="18.7109375" style="1" customWidth="1"/>
    <col min="6" max="6" width="18.7109375" style="2" customWidth="1"/>
    <col min="7" max="9" width="18.7109375" style="1" customWidth="1"/>
    <col min="10" max="12" width="18.7109375" style="2" customWidth="1"/>
    <col min="13" max="13" width="4.28515625" style="1" customWidth="1"/>
    <col min="14" max="14" width="3.5703125" style="1" customWidth="1"/>
    <col min="15" max="15" width="16.7109375" style="1" bestFit="1" customWidth="1"/>
    <col min="16" max="16384" width="9.140625" style="1" hidden="1"/>
  </cols>
  <sheetData>
    <row r="1" spans="2:15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2:15">
      <c r="B2" s="33" t="str">
        <f>[1]INDEX!$A$4</f>
        <v>Registration No. 58 and Date of Renewal of Registration with IRDA - 07/04/2015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2:15">
      <c r="B3" s="33" t="s">
        <v>1</v>
      </c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2:15"/>
    <row r="5" spans="2:15" ht="22.5">
      <c r="B5" s="33" t="s">
        <v>2</v>
      </c>
      <c r="C5" s="33"/>
      <c r="D5" s="33"/>
      <c r="E5" s="33"/>
      <c r="F5" s="33"/>
      <c r="G5" s="33"/>
      <c r="H5" s="33"/>
      <c r="I5" s="33"/>
      <c r="J5" s="33"/>
      <c r="K5" s="33"/>
      <c r="L5" s="33"/>
      <c r="O5" s="3"/>
    </row>
    <row r="6" spans="2:15">
      <c r="B6" s="33" t="str">
        <f>"Fixed Assets as at " &amp; [1]INDEX!D1</f>
        <v>Fixed Assets as at 30 September 2016</v>
      </c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2:15" ht="21.75" thickBot="1">
      <c r="L7" s="4" t="s">
        <v>3</v>
      </c>
      <c r="N7" s="5"/>
    </row>
    <row r="8" spans="2:15" s="6" customFormat="1" ht="21.75" customHeight="1">
      <c r="B8" s="34" t="s">
        <v>4</v>
      </c>
      <c r="C8" s="36" t="s">
        <v>5</v>
      </c>
      <c r="D8" s="37"/>
      <c r="E8" s="37"/>
      <c r="F8" s="38"/>
      <c r="G8" s="36" t="s">
        <v>6</v>
      </c>
      <c r="H8" s="37"/>
      <c r="I8" s="37"/>
      <c r="J8" s="38"/>
      <c r="K8" s="36" t="s">
        <v>7</v>
      </c>
      <c r="L8" s="38"/>
    </row>
    <row r="9" spans="2:15" s="6" customFormat="1" ht="42">
      <c r="B9" s="35"/>
      <c r="C9" s="7" t="str">
        <f>"Opening as at "&amp; [1]INDEX!I1</f>
        <v>Opening as at 01.04.2016</v>
      </c>
      <c r="D9" s="8" t="s">
        <v>8</v>
      </c>
      <c r="E9" s="8" t="s">
        <v>9</v>
      </c>
      <c r="F9" s="9" t="str">
        <f>"Closing as at " &amp; [1]INDEX!$C$1</f>
        <v>Closing as at 30.09.2016</v>
      </c>
      <c r="G9" s="7" t="str">
        <f>"Opening as at "&amp; [1]INDEX!I1</f>
        <v>Opening as at 01.04.2016</v>
      </c>
      <c r="H9" s="8" t="s">
        <v>10</v>
      </c>
      <c r="I9" s="8" t="s">
        <v>11</v>
      </c>
      <c r="J9" s="9" t="str">
        <f>"Closing as at " &amp; [1]INDEX!$C$1</f>
        <v>Closing as at 30.09.2016</v>
      </c>
      <c r="K9" s="7" t="str">
        <f>"As at " &amp; [1]INDEX!$C$1</f>
        <v>As at 30.09.2016</v>
      </c>
      <c r="L9" s="9" t="str">
        <f>"As at " &amp; [1]INDEX!$E$1</f>
        <v>As at 30.09.2015</v>
      </c>
    </row>
    <row r="10" spans="2:15">
      <c r="B10" s="10" t="s">
        <v>12</v>
      </c>
      <c r="C10" s="11">
        <v>0</v>
      </c>
      <c r="D10" s="11">
        <v>0</v>
      </c>
      <c r="E10" s="11">
        <v>0</v>
      </c>
      <c r="F10" s="12">
        <f>+C10+D10-E10</f>
        <v>0</v>
      </c>
      <c r="G10" s="11">
        <v>0</v>
      </c>
      <c r="H10" s="11">
        <v>0</v>
      </c>
      <c r="I10" s="11">
        <v>0</v>
      </c>
      <c r="J10" s="11">
        <v>0</v>
      </c>
      <c r="K10" s="13">
        <f>F10-J10</f>
        <v>0</v>
      </c>
      <c r="L10" s="12">
        <f t="shared" ref="L10" si="0">C10-G10</f>
        <v>0</v>
      </c>
    </row>
    <row r="11" spans="2:15">
      <c r="B11" s="10" t="s">
        <v>13</v>
      </c>
      <c r="C11" s="11">
        <f>'[2]SCH 10 - F.A'!D10</f>
        <v>923663.26300000004</v>
      </c>
      <c r="D11" s="11">
        <f>'[2]SCH 10 - F.A'!E10</f>
        <v>132105.77706999998</v>
      </c>
      <c r="E11" s="11">
        <f>'[2]SCH 10 - F.A'!F10</f>
        <v>50585.514000000003</v>
      </c>
      <c r="F11" s="12">
        <f>+C11+D11-E11-2</f>
        <v>1005181.5260700001</v>
      </c>
      <c r="G11" s="11">
        <f>'[2]SCH 10 - F.A'!I10</f>
        <v>696099.66099999996</v>
      </c>
      <c r="H11" s="11">
        <f>'[2]SCH 10 - F.A'!J10</f>
        <v>94040.269</v>
      </c>
      <c r="I11" s="11">
        <f>'[2]SCH 10 - F.A'!K10</f>
        <v>-50585.514000000003</v>
      </c>
      <c r="J11" s="11">
        <v>739554.41634999996</v>
      </c>
      <c r="K11" s="14">
        <f t="shared" ref="K11:K21" si="1">F11-J11</f>
        <v>265627.10972000018</v>
      </c>
      <c r="L11" s="12">
        <v>285854</v>
      </c>
    </row>
    <row r="12" spans="2:15">
      <c r="B12" s="10" t="s">
        <v>14</v>
      </c>
      <c r="C12" s="11">
        <f>'[2]SCH 10 - F.A'!D11</f>
        <v>6452.2661900000003</v>
      </c>
      <c r="D12" s="11">
        <f>'[2]SCH 10 - F.A'!E11</f>
        <v>0</v>
      </c>
      <c r="E12" s="11">
        <f>'[2]SCH 10 - F.A'!F11</f>
        <v>0</v>
      </c>
      <c r="F12" s="12">
        <f t="shared" ref="F12:F21" si="2">+C12+D12-E12</f>
        <v>6452.2661900000003</v>
      </c>
      <c r="G12" s="11">
        <f>'[2]SCH 10 - F.A'!I11</f>
        <v>0</v>
      </c>
      <c r="H12" s="11">
        <f>'[2]SCH 10 - F.A'!J11</f>
        <v>0</v>
      </c>
      <c r="I12" s="11">
        <f>'[2]SCH 10 - F.A'!K11</f>
        <v>0</v>
      </c>
      <c r="J12" s="11">
        <v>0</v>
      </c>
      <c r="K12" s="14">
        <f t="shared" si="1"/>
        <v>6452.2661900000003</v>
      </c>
      <c r="L12" s="12">
        <v>6452</v>
      </c>
    </row>
    <row r="13" spans="2:15">
      <c r="B13" s="10" t="s">
        <v>15</v>
      </c>
      <c r="C13" s="11">
        <f>'[2]SCH 10 - F.A'!D12</f>
        <v>317572.94710000005</v>
      </c>
      <c r="D13" s="11">
        <f>'[2]SCH 10 - F.A'!E12</f>
        <v>0</v>
      </c>
      <c r="E13" s="11">
        <f>'[2]SCH 10 - F.A'!F12</f>
        <v>0</v>
      </c>
      <c r="F13" s="12">
        <f t="shared" si="2"/>
        <v>317572.94710000005</v>
      </c>
      <c r="G13" s="11">
        <f>'[2]SCH 10 - F.A'!I12</f>
        <v>12209.44983</v>
      </c>
      <c r="H13" s="11">
        <f>'[2]SCH 10 - F.A'!J12</f>
        <v>1604.1869999999999</v>
      </c>
      <c r="I13" s="11">
        <f>'[2]SCH 10 - F.A'!K12</f>
        <v>0</v>
      </c>
      <c r="J13" s="11">
        <v>13812.636829999999</v>
      </c>
      <c r="K13" s="14">
        <f t="shared" si="1"/>
        <v>303760.31027000007</v>
      </c>
      <c r="L13" s="12">
        <v>306968</v>
      </c>
    </row>
    <row r="14" spans="2:15">
      <c r="B14" s="10" t="s">
        <v>16</v>
      </c>
      <c r="C14" s="11">
        <f>'[2]SCH 10 - F.A'!D13</f>
        <v>539510.62563999998</v>
      </c>
      <c r="D14" s="11">
        <f>'[2]SCH 10 - F.A'!E13</f>
        <v>0</v>
      </c>
      <c r="E14" s="11">
        <f>'[2]SCH 10 - F.A'!F13</f>
        <v>0</v>
      </c>
      <c r="F14" s="12">
        <f t="shared" si="2"/>
        <v>539510.62563999998</v>
      </c>
      <c r="G14" s="11">
        <f>'[2]SCH 10 - F.A'!I13</f>
        <v>305088.24916000001</v>
      </c>
      <c r="H14" s="11">
        <f>'[2]SCH 10 - F.A'!J13</f>
        <v>5892.69794</v>
      </c>
      <c r="I14" s="11">
        <f>'[2]SCH 10 - F.A'!K13</f>
        <v>0</v>
      </c>
      <c r="J14" s="11">
        <v>310980.94709999999</v>
      </c>
      <c r="K14" s="14">
        <f t="shared" si="1"/>
        <v>228529.67853999999</v>
      </c>
      <c r="L14" s="12">
        <v>240603</v>
      </c>
    </row>
    <row r="15" spans="2:15">
      <c r="B15" s="10" t="s">
        <v>17</v>
      </c>
      <c r="C15" s="11">
        <f>'[2]SCH 10 - F.A'!D14</f>
        <v>423838.77720439201</v>
      </c>
      <c r="D15" s="11">
        <f>'[2]SCH 10 - F.A'!E14</f>
        <v>28626.408422858</v>
      </c>
      <c r="E15" s="11">
        <f>'[2]SCH 10 - F.A'!F14</f>
        <v>2326.5349999999999</v>
      </c>
      <c r="F15" s="12">
        <f t="shared" si="2"/>
        <v>450138.65062725003</v>
      </c>
      <c r="G15" s="11">
        <f>'[2]SCH 10 - F.A'!I14</f>
        <v>327769.19902533456</v>
      </c>
      <c r="H15" s="11">
        <f>'[2]SCH 10 - F.A'!J14</f>
        <v>12823.341937144412</v>
      </c>
      <c r="I15" s="11">
        <f>'[2]SCH 10 - F.A'!K14</f>
        <v>1193.0307731118021</v>
      </c>
      <c r="J15" s="11">
        <v>341784.57173559075</v>
      </c>
      <c r="K15" s="14">
        <f>F15-J15</f>
        <v>108354.07889165927</v>
      </c>
      <c r="L15" s="12">
        <v>75193</v>
      </c>
    </row>
    <row r="16" spans="2:15">
      <c r="B16" s="10" t="s">
        <v>18</v>
      </c>
      <c r="C16" s="11">
        <f>'[2]SCH 10 - F.A'!D15</f>
        <v>2277572.7367575546</v>
      </c>
      <c r="D16" s="11">
        <f>'[2]SCH 10 - F.A'!E15</f>
        <v>562560.14766489458</v>
      </c>
      <c r="E16" s="11">
        <f>'[2]SCH 10 - F.A'!F15</f>
        <v>44086.996060000005</v>
      </c>
      <c r="F16" s="12">
        <f t="shared" si="2"/>
        <v>2796045.8883624496</v>
      </c>
      <c r="G16" s="11">
        <f>'[2]SCH 10 - F.A'!I15</f>
        <v>2087383.8043749991</v>
      </c>
      <c r="H16" s="11">
        <f>'[2]SCH 10 - F.A'!J15</f>
        <v>103480.58608619387</v>
      </c>
      <c r="I16" s="11">
        <f>'[2]SCH 10 - F.A'!K15</f>
        <v>-17309.324032163808</v>
      </c>
      <c r="J16" s="11">
        <v>2173555.0664290292</v>
      </c>
      <c r="K16" s="14">
        <f t="shared" si="1"/>
        <v>622490.82193342037</v>
      </c>
      <c r="L16" s="12">
        <v>300110</v>
      </c>
    </row>
    <row r="17" spans="2:12">
      <c r="B17" s="10" t="s">
        <v>19</v>
      </c>
      <c r="C17" s="11">
        <f>'[2]SCH 10 - F.A'!D16</f>
        <v>2027411.579398429</v>
      </c>
      <c r="D17" s="11">
        <f>'[2]SCH 10 - F.A'!E16</f>
        <v>98920.44829</v>
      </c>
      <c r="E17" s="11">
        <f>'[2]SCH 10 - F.A'!F16</f>
        <v>6055.5110000000004</v>
      </c>
      <c r="F17" s="12">
        <f t="shared" si="2"/>
        <v>2120276.5166884293</v>
      </c>
      <c r="G17" s="11">
        <f>'[2]SCH 10 - F.A'!I16</f>
        <v>1860310.2330186481</v>
      </c>
      <c r="H17" s="11">
        <f>'[2]SCH 10 - F.A'!J16</f>
        <v>32552.298973201545</v>
      </c>
      <c r="I17" s="11">
        <f>'[2]SCH 10 - F.A'!K16</f>
        <v>1770.7977714836131</v>
      </c>
      <c r="J17" s="11">
        <v>1894633.3297633333</v>
      </c>
      <c r="K17" s="14">
        <f t="shared" si="1"/>
        <v>225643.18692509597</v>
      </c>
      <c r="L17" s="12">
        <v>205218</v>
      </c>
    </row>
    <row r="18" spans="2:12">
      <c r="B18" s="10" t="s">
        <v>20</v>
      </c>
      <c r="C18" s="11">
        <f>'[2]SCH 10 - F.A'!D17</f>
        <v>816885.96821091406</v>
      </c>
      <c r="D18" s="11">
        <f>'[2]SCH 10 - F.A'!E17</f>
        <v>76220.753867836</v>
      </c>
      <c r="E18" s="11">
        <f>'[2]SCH 10 - F.A'!F17</f>
        <v>84424.222900000008</v>
      </c>
      <c r="F18" s="12">
        <f>+C18+D18-E18+1</f>
        <v>808683.49917874997</v>
      </c>
      <c r="G18" s="11">
        <f>'[2]SCH 10 - F.A'!I17</f>
        <v>467971.81727041549</v>
      </c>
      <c r="H18" s="11">
        <f>'[2]SCH 10 - F.A'!J17</f>
        <v>57131.065030778809</v>
      </c>
      <c r="I18" s="11">
        <f>'[2]SCH 10 - F.A'!K17</f>
        <v>-42588.201359240506</v>
      </c>
      <c r="J18" s="11">
        <v>482514.68094195385</v>
      </c>
      <c r="K18" s="14">
        <f t="shared" si="1"/>
        <v>326168.81823679613</v>
      </c>
      <c r="L18" s="12">
        <v>362799</v>
      </c>
    </row>
    <row r="19" spans="2:12">
      <c r="B19" s="15" t="s">
        <v>21</v>
      </c>
      <c r="C19" s="11">
        <f>'[2]SCH 10 - F.A'!D18</f>
        <v>289810.18824672996</v>
      </c>
      <c r="D19" s="11">
        <f>'[2]SCH 10 - F.A'!E18</f>
        <v>6460.3366670200003</v>
      </c>
      <c r="E19" s="11">
        <f>'[2]SCH 10 - F.A'!F18</f>
        <v>2730.3420000000001</v>
      </c>
      <c r="F19" s="16">
        <f t="shared" si="2"/>
        <v>293540.18291374994</v>
      </c>
      <c r="G19" s="11">
        <f>'[2]SCH 10 - F.A'!I18</f>
        <v>250408.24652622835</v>
      </c>
      <c r="H19" s="11">
        <f>'[2]SCH 10 - F.A'!J18</f>
        <v>8055.1386537455282</v>
      </c>
      <c r="I19" s="11">
        <f>'[2]SCH 10 - F.A'!K18</f>
        <v>-253.9107562641988</v>
      </c>
      <c r="J19" s="11">
        <v>258209.47442370967</v>
      </c>
      <c r="K19" s="17">
        <f>F19-J19+1</f>
        <v>35331.70849004027</v>
      </c>
      <c r="L19" s="12">
        <v>46665</v>
      </c>
    </row>
    <row r="20" spans="2:12">
      <c r="B20" s="15" t="s">
        <v>22</v>
      </c>
      <c r="C20" s="11">
        <f>'[2]SCH 10 - F.A'!D19</f>
        <v>326749.12004692602</v>
      </c>
      <c r="D20" s="11">
        <f>'[2]SCH 10 - F.A'!E19</f>
        <v>36612.875129774002</v>
      </c>
      <c r="E20" s="11">
        <f>'[2]SCH 10 - F.A'!F19</f>
        <v>2953.0819999999999</v>
      </c>
      <c r="F20" s="16">
        <f t="shared" si="2"/>
        <v>360408.91317670001</v>
      </c>
      <c r="G20" s="11">
        <f>'[2]SCH 10 - F.A'!I19</f>
        <v>250022.66751654868</v>
      </c>
      <c r="H20" s="11">
        <f>'[2]SCH 10 - F.A'!J19</f>
        <v>11368.418428318224</v>
      </c>
      <c r="I20" s="11">
        <f>'[2]SCH 10 - F.A'!K19</f>
        <v>-14.883256420521764</v>
      </c>
      <c r="J20" s="11">
        <v>261375.20268844638</v>
      </c>
      <c r="K20" s="17">
        <f t="shared" si="1"/>
        <v>99033.710488253622</v>
      </c>
      <c r="L20" s="12">
        <v>61561</v>
      </c>
    </row>
    <row r="21" spans="2:12" ht="21.75" thickBot="1">
      <c r="B21" s="15" t="s">
        <v>23</v>
      </c>
      <c r="C21" s="11">
        <f>'[2]SCH 10 - F.A'!D20</f>
        <v>14238.676210000001</v>
      </c>
      <c r="D21" s="11">
        <f>'[2]SCH 10 - F.A'!E20</f>
        <v>0</v>
      </c>
      <c r="E21" s="11">
        <f>'[2]SCH 10 - F.A'!F20</f>
        <v>0</v>
      </c>
      <c r="F21" s="16">
        <f t="shared" si="2"/>
        <v>14238.676210000001</v>
      </c>
      <c r="G21" s="11">
        <f>'[2]SCH 10 - F.A'!I20</f>
        <v>9375.3340700000008</v>
      </c>
      <c r="H21" s="11">
        <f>'[2]SCH 10 - F.A'!J20</f>
        <v>420.03356000000002</v>
      </c>
      <c r="I21" s="11">
        <f>'[2]SCH 10 - F.A'!K20</f>
        <v>0</v>
      </c>
      <c r="J21" s="11">
        <v>9795.3676300000006</v>
      </c>
      <c r="K21" s="17">
        <f t="shared" si="1"/>
        <v>4443.3085800000008</v>
      </c>
      <c r="L21" s="12">
        <v>5378</v>
      </c>
    </row>
    <row r="22" spans="2:12" s="2" customFormat="1" ht="21.75" thickBot="1">
      <c r="B22" s="18" t="s">
        <v>24</v>
      </c>
      <c r="C22" s="19">
        <f t="shared" ref="C22:I22" si="3">SUM(C10:C21)</f>
        <v>7963706.1480049454</v>
      </c>
      <c r="D22" s="20">
        <f t="shared" si="3"/>
        <v>941506.74711238244</v>
      </c>
      <c r="E22" s="20">
        <f t="shared" si="3"/>
        <v>193162.20296000002</v>
      </c>
      <c r="F22" s="21">
        <f t="shared" si="3"/>
        <v>8712049.69215733</v>
      </c>
      <c r="G22" s="19">
        <f>SUM(G10:G21)-1</f>
        <v>6266637.6617921749</v>
      </c>
      <c r="H22" s="20">
        <f t="shared" si="3"/>
        <v>327368.03660938243</v>
      </c>
      <c r="I22" s="20">
        <f t="shared" si="3"/>
        <v>-107788.00485949361</v>
      </c>
      <c r="J22" s="21">
        <f>SUM(J10:J21)</f>
        <v>6486215.6938920636</v>
      </c>
      <c r="K22" s="19">
        <f>SUM(K10:K21)</f>
        <v>2225834.998265266</v>
      </c>
      <c r="L22" s="12">
        <v>1896801</v>
      </c>
    </row>
    <row r="23" spans="2:12" ht="21.75" thickBot="1">
      <c r="B23" s="22" t="s">
        <v>25</v>
      </c>
      <c r="C23" s="23">
        <v>124788</v>
      </c>
      <c r="D23" s="23">
        <v>0</v>
      </c>
      <c r="E23" s="23">
        <v>124788</v>
      </c>
      <c r="F23" s="24">
        <f>+C23+D23-E23</f>
        <v>0</v>
      </c>
      <c r="G23" s="23">
        <v>0</v>
      </c>
      <c r="H23" s="25">
        <v>0</v>
      </c>
      <c r="I23" s="25">
        <v>0</v>
      </c>
      <c r="J23" s="24">
        <f>+G23+H23+I23</f>
        <v>0</v>
      </c>
      <c r="K23" s="26">
        <f>F23-J23</f>
        <v>0</v>
      </c>
      <c r="L23" s="12">
        <v>0</v>
      </c>
    </row>
    <row r="24" spans="2:12" s="2" customFormat="1" ht="21.75" thickBot="1">
      <c r="B24" s="18" t="s">
        <v>26</v>
      </c>
      <c r="C24" s="19">
        <f>+C22+C23</f>
        <v>8088494.1480049454</v>
      </c>
      <c r="D24" s="20">
        <f t="shared" ref="D24:J24" si="4">+D22+D23</f>
        <v>941506.74711238244</v>
      </c>
      <c r="E24" s="20">
        <f t="shared" si="4"/>
        <v>317950.20296000002</v>
      </c>
      <c r="F24" s="21">
        <f t="shared" si="4"/>
        <v>8712049.69215733</v>
      </c>
      <c r="G24" s="19">
        <f t="shared" si="4"/>
        <v>6266637.6617921749</v>
      </c>
      <c r="H24" s="20">
        <f t="shared" si="4"/>
        <v>327368.03660938243</v>
      </c>
      <c r="I24" s="20">
        <f t="shared" si="4"/>
        <v>-107788.00485949361</v>
      </c>
      <c r="J24" s="21">
        <f t="shared" si="4"/>
        <v>6486215.6938920636</v>
      </c>
      <c r="K24" s="19">
        <f>+K22+K23</f>
        <v>2225834.998265266</v>
      </c>
      <c r="L24" s="12">
        <v>1896801</v>
      </c>
    </row>
    <row r="25" spans="2:12" ht="21.75" thickBot="1">
      <c r="B25" s="27" t="s">
        <v>27</v>
      </c>
      <c r="C25" s="19">
        <v>7792346</v>
      </c>
      <c r="D25" s="20">
        <v>248332</v>
      </c>
      <c r="E25" s="20">
        <v>109004</v>
      </c>
      <c r="F25" s="21">
        <f t="shared" ref="F25" si="5">+C25+D25-E25</f>
        <v>7931674</v>
      </c>
      <c r="G25" s="19">
        <v>5775889</v>
      </c>
      <c r="H25" s="20">
        <v>312066</v>
      </c>
      <c r="I25" s="20">
        <v>-53082</v>
      </c>
      <c r="J25" s="21">
        <f>+G25+H25+I25</f>
        <v>6034873</v>
      </c>
      <c r="K25" s="19">
        <f>F25-J25</f>
        <v>1896801</v>
      </c>
      <c r="L25" s="28"/>
    </row>
    <row r="26" spans="2:12">
      <c r="B26" s="29"/>
      <c r="C26" s="29"/>
      <c r="D26" s="29"/>
      <c r="E26" s="29"/>
      <c r="F26" s="30"/>
      <c r="G26" s="29"/>
      <c r="H26" s="29"/>
      <c r="I26" s="29"/>
      <c r="J26" s="30"/>
      <c r="K26" s="30"/>
      <c r="L26" s="30"/>
    </row>
    <row r="27" spans="2:12">
      <c r="B27" s="31" t="s">
        <v>28</v>
      </c>
      <c r="C27" s="29"/>
      <c r="D27" s="29"/>
      <c r="E27" s="29"/>
      <c r="F27" s="30"/>
      <c r="G27" s="29"/>
      <c r="H27" s="29"/>
      <c r="I27" s="29"/>
      <c r="J27" s="30"/>
      <c r="K27" s="30"/>
      <c r="L27" s="30"/>
    </row>
    <row r="28" spans="2:12" hidden="1">
      <c r="B28" s="29"/>
      <c r="C28" s="29"/>
      <c r="D28" s="29"/>
      <c r="E28" s="29"/>
      <c r="F28" s="30"/>
      <c r="G28" s="29"/>
      <c r="H28" s="29"/>
      <c r="I28" s="29"/>
      <c r="J28" s="30"/>
      <c r="K28" s="30"/>
      <c r="L28" s="30"/>
    </row>
    <row r="29" spans="2:12" hidden="1">
      <c r="B29" s="29"/>
      <c r="C29" s="29"/>
      <c r="D29" s="29"/>
      <c r="E29" s="29"/>
      <c r="F29" s="30"/>
      <c r="G29" s="29"/>
      <c r="H29" s="29"/>
      <c r="I29" s="29"/>
      <c r="J29" s="30"/>
      <c r="K29" s="30"/>
      <c r="L29" s="30"/>
    </row>
    <row r="30" spans="2:12" hidden="1">
      <c r="B30" s="29"/>
      <c r="C30" s="29"/>
      <c r="D30" s="29"/>
      <c r="E30" s="29"/>
      <c r="F30" s="30"/>
      <c r="G30" s="29"/>
      <c r="H30" s="29"/>
      <c r="I30" s="29"/>
      <c r="J30" s="30"/>
      <c r="K30" s="30"/>
      <c r="L30" s="30"/>
    </row>
    <row r="31" spans="2:12" hidden="1">
      <c r="B31" s="29"/>
      <c r="C31" s="29"/>
      <c r="D31" s="29"/>
      <c r="E31" s="29"/>
      <c r="F31" s="30"/>
      <c r="G31" s="29"/>
      <c r="H31" s="29"/>
      <c r="I31" s="29"/>
      <c r="J31" s="30"/>
      <c r="K31" s="30"/>
      <c r="L31" s="30"/>
    </row>
    <row r="32" spans="2:12" hidden="1">
      <c r="B32" s="29"/>
      <c r="C32" s="29"/>
      <c r="D32" s="29"/>
      <c r="E32" s="29"/>
      <c r="F32" s="30"/>
      <c r="G32" s="29"/>
      <c r="H32" s="29"/>
      <c r="I32" s="29"/>
      <c r="J32" s="30"/>
      <c r="K32" s="30"/>
      <c r="L32" s="30"/>
    </row>
    <row r="33" spans="2:12" hidden="1">
      <c r="B33" s="29"/>
      <c r="C33" s="29"/>
      <c r="D33" s="29"/>
      <c r="E33" s="29"/>
      <c r="F33" s="30"/>
      <c r="G33" s="29"/>
      <c r="H33" s="29"/>
      <c r="I33" s="29"/>
      <c r="J33" s="30"/>
      <c r="K33" s="30"/>
      <c r="L33" s="30"/>
    </row>
    <row r="34" spans="2:12" hidden="1">
      <c r="B34" s="29"/>
      <c r="C34" s="29"/>
      <c r="D34" s="29"/>
      <c r="E34" s="29"/>
      <c r="F34" s="30"/>
      <c r="G34" s="29"/>
      <c r="H34" s="29"/>
      <c r="I34" s="29"/>
      <c r="J34" s="30"/>
      <c r="K34" s="30"/>
      <c r="L34" s="30"/>
    </row>
    <row r="35" spans="2:12" hidden="1">
      <c r="B35" s="29"/>
      <c r="C35" s="29"/>
      <c r="D35" s="29"/>
      <c r="E35" s="29"/>
      <c r="F35" s="30"/>
      <c r="G35" s="29"/>
      <c r="H35" s="29"/>
      <c r="I35" s="29"/>
      <c r="J35" s="30"/>
      <c r="K35" s="30"/>
      <c r="L35" s="30"/>
    </row>
    <row r="36" spans="2:12" hidden="1">
      <c r="B36" s="29"/>
      <c r="C36" s="29"/>
      <c r="D36" s="29"/>
      <c r="E36" s="29"/>
      <c r="F36" s="30"/>
      <c r="G36" s="29"/>
      <c r="H36" s="29"/>
      <c r="I36" s="29"/>
      <c r="J36" s="30"/>
      <c r="K36" s="30"/>
      <c r="L36" s="30"/>
    </row>
    <row r="37" spans="2:12" hidden="1">
      <c r="B37" s="29"/>
      <c r="C37" s="29"/>
      <c r="D37" s="29"/>
      <c r="E37" s="29"/>
      <c r="F37" s="30"/>
      <c r="G37" s="29"/>
      <c r="H37" s="29"/>
      <c r="I37" s="29"/>
      <c r="J37" s="30"/>
      <c r="K37" s="30"/>
      <c r="L37" s="30"/>
    </row>
    <row r="38" spans="2:12" hidden="1">
      <c r="B38" s="29"/>
      <c r="C38" s="29"/>
      <c r="D38" s="29"/>
      <c r="E38" s="29"/>
      <c r="F38" s="30"/>
      <c r="G38" s="29"/>
      <c r="H38" s="29"/>
      <c r="I38" s="29"/>
      <c r="J38" s="30"/>
      <c r="K38" s="30"/>
      <c r="L38" s="30"/>
    </row>
    <row r="39" spans="2:12" hidden="1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</sheetData>
  <mergeCells count="9">
    <mergeCell ref="B8:B9"/>
    <mergeCell ref="C8:F8"/>
    <mergeCell ref="G8:J8"/>
    <mergeCell ref="K8:L8"/>
    <mergeCell ref="B1:L1"/>
    <mergeCell ref="B2:L2"/>
    <mergeCell ref="B3:L3"/>
    <mergeCell ref="B5:L5"/>
    <mergeCell ref="B6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NL-14 FIXED ASSETS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2016-11-15T11:21:41Z</dcterms:created>
  <dcterms:modified xsi:type="dcterms:W3CDTF">2017-02-02T10:45:14Z</dcterms:modified>
</cp:coreProperties>
</file>