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1" i="1"/>
  <c r="M21"/>
  <c r="L21"/>
  <c r="K21"/>
  <c r="J21"/>
  <c r="I21"/>
  <c r="H21"/>
  <c r="F21"/>
  <c r="E21"/>
  <c r="D21"/>
  <c r="R20"/>
  <c r="Q20"/>
  <c r="P20"/>
  <c r="G20"/>
  <c r="C20"/>
  <c r="O20" s="1"/>
  <c r="R19"/>
  <c r="Q19"/>
  <c r="P19"/>
  <c r="O19"/>
  <c r="G19"/>
  <c r="G21" s="1"/>
  <c r="C19"/>
  <c r="C21" s="1"/>
  <c r="R18"/>
  <c r="Q18"/>
  <c r="P18"/>
  <c r="O18"/>
  <c r="R17"/>
  <c r="Q17"/>
  <c r="P17"/>
  <c r="O17"/>
  <c r="R16"/>
  <c r="R21" s="1"/>
  <c r="Q16"/>
  <c r="Q21" s="1"/>
  <c r="P16"/>
  <c r="P21" s="1"/>
  <c r="O16"/>
  <c r="O21" s="1"/>
  <c r="N14"/>
  <c r="M14"/>
  <c r="L14"/>
  <c r="K14"/>
  <c r="J14"/>
  <c r="I14"/>
  <c r="H14"/>
  <c r="G14"/>
  <c r="F14"/>
  <c r="E14"/>
  <c r="D14"/>
  <c r="C14"/>
  <c r="R13"/>
  <c r="Q13"/>
  <c r="P13"/>
  <c r="O13"/>
  <c r="R12"/>
  <c r="Q12"/>
  <c r="P12"/>
  <c r="O12"/>
  <c r="R11"/>
  <c r="R14" s="1"/>
  <c r="Q11"/>
  <c r="Q14" s="1"/>
  <c r="P11"/>
  <c r="P14" s="1"/>
  <c r="O11"/>
  <c r="O14" s="1"/>
  <c r="R9"/>
  <c r="Q9"/>
  <c r="P9"/>
  <c r="O9"/>
  <c r="N9"/>
  <c r="M9"/>
  <c r="L9"/>
  <c r="K9"/>
  <c r="J9"/>
  <c r="I9"/>
  <c r="H9"/>
  <c r="G9"/>
  <c r="F9"/>
  <c r="E9"/>
  <c r="D9"/>
  <c r="C9"/>
  <c r="B6"/>
  <c r="B2"/>
</calcChain>
</file>

<file path=xl/comments1.xml><?xml version="1.0" encoding="utf-8"?>
<comments xmlns="http://schemas.openxmlformats.org/spreadsheetml/2006/main">
  <authors>
    <author>Author</author>
  </authors>
  <commentList>
    <comment ref="E1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EARLIER BREAK UP WAS NOT GIVEN SO LINKED WITH IRDA ACCOUNTS
</t>
        </r>
      </text>
    </comment>
  </commentList>
</comments>
</file>

<file path=xl/sharedStrings.xml><?xml version="1.0" encoding="utf-8"?>
<sst xmlns="http://schemas.openxmlformats.org/spreadsheetml/2006/main" count="25" uniqueCount="22">
  <si>
    <t>NATIONAL INSURANCE COMPANY LIMITED</t>
  </si>
  <si>
    <t>CIN: U10200WB1906GOI001713</t>
  </si>
  <si>
    <t>FORM NL-6 COMMISSION SCHEDULE</t>
  </si>
  <si>
    <t>(IN Rs. '000)</t>
  </si>
  <si>
    <t>PARTICULARS</t>
  </si>
  <si>
    <t>FIRE BUSINESS</t>
  </si>
  <si>
    <t>MARINE BUSINESS</t>
  </si>
  <si>
    <t>MISCELLANEOUS BUSINESS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</si>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</sst>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6" fillId="0" borderId="0" xfId="0" applyFont="1" applyFill="1"/>
    <xf numFmtId="0" fontId="6" fillId="0" borderId="13" xfId="0" applyFont="1" applyFill="1" applyBorder="1" applyAlignment="1">
      <alignment horizontal="left"/>
    </xf>
    <xf numFmtId="0" fontId="2" fillId="0" borderId="1" xfId="0" applyFont="1" applyFill="1" applyBorder="1"/>
    <xf numFmtId="1" fontId="2" fillId="0" borderId="2" xfId="0" applyNumberFormat="1" applyFont="1" applyFill="1" applyBorder="1"/>
    <xf numFmtId="1" fontId="2" fillId="0" borderId="3" xfId="0" applyNumberFormat="1" applyFont="1" applyFill="1" applyBorder="1"/>
    <xf numFmtId="0" fontId="2" fillId="0" borderId="4" xfId="0" applyFont="1" applyFill="1" applyBorder="1"/>
    <xf numFmtId="1" fontId="2" fillId="0" borderId="4" xfId="0" applyNumberFormat="1" applyFont="1" applyFill="1" applyBorder="1"/>
    <xf numFmtId="0" fontId="6" fillId="0" borderId="11" xfId="0" applyFont="1" applyFill="1" applyBorder="1"/>
    <xf numFmtId="0" fontId="6" fillId="0" borderId="12" xfId="0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92D050"/>
  </sheetPr>
  <dimension ref="A1:U23"/>
  <sheetViews>
    <sheetView showGridLines="0" showZeros="0" tabSelected="1" workbookViewId="0">
      <selection activeCell="A4" sqref="A4"/>
    </sheetView>
  </sheetViews>
  <sheetFormatPr defaultColWidth="0" defaultRowHeight="21" customHeight="1" zeroHeight="1"/>
  <cols>
    <col min="1" max="1" width="5.5703125" style="2" customWidth="1"/>
    <col min="2" max="2" width="57" style="2" customWidth="1"/>
    <col min="3" max="18" width="17.7109375" style="2" customWidth="1"/>
    <col min="19" max="20" width="9.1406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 ht="22.5">
      <c r="U4" s="4"/>
    </row>
    <row r="5" spans="2:21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21">
      <c r="B6" s="3" t="str">
        <f>"Commission for the period ended " &amp;[1]INDEX!D1</f>
        <v>Commission for the period ended 30 September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3</v>
      </c>
      <c r="J7" s="5" t="s">
        <v>3</v>
      </c>
      <c r="N7" s="5" t="s">
        <v>3</v>
      </c>
      <c r="R7" s="5" t="s">
        <v>3</v>
      </c>
    </row>
    <row r="8" spans="2:21">
      <c r="B8" s="6" t="s">
        <v>4</v>
      </c>
      <c r="C8" s="7" t="s">
        <v>5</v>
      </c>
      <c r="D8" s="8"/>
      <c r="E8" s="8"/>
      <c r="F8" s="9"/>
      <c r="G8" s="7" t="s">
        <v>6</v>
      </c>
      <c r="H8" s="8"/>
      <c r="I8" s="8"/>
      <c r="J8" s="9"/>
      <c r="K8" s="7" t="s">
        <v>7</v>
      </c>
      <c r="L8" s="8"/>
      <c r="M8" s="8"/>
      <c r="N8" s="9"/>
      <c r="O8" s="7" t="s">
        <v>8</v>
      </c>
      <c r="P8" s="8"/>
      <c r="Q8" s="8"/>
      <c r="R8" s="9"/>
    </row>
    <row r="9" spans="2:21" ht="63">
      <c r="B9" s="10"/>
      <c r="C9" s="11" t="str">
        <f>"For the Quarter ended " &amp;[1]INDEX!$C$1</f>
        <v>For the Quarter ended 30.09.2016</v>
      </c>
      <c r="D9" s="12" t="str">
        <f>"Upto the Quarter ended " &amp;[1]INDEX!$C$1</f>
        <v>Upto the Quarter ended 30.09.2016</v>
      </c>
      <c r="E9" s="12" t="str">
        <f>"For the Quarter ended " &amp;[1]INDEX!$E$1</f>
        <v>For the Quarter ended 30.09.2015</v>
      </c>
      <c r="F9" s="13" t="str">
        <f>"Upto the Quarter ended " &amp;[1]INDEX!$E$1</f>
        <v>Upto the Quarter ended 30.09.2015</v>
      </c>
      <c r="G9" s="11" t="str">
        <f>"For the Quarter ended " &amp;[1]INDEX!$C$1</f>
        <v>For the Quarter ended 30.09.2016</v>
      </c>
      <c r="H9" s="12" t="str">
        <f>"Upto the Quarter ended " &amp;[1]INDEX!$C$1</f>
        <v>Upto the Quarter ended 30.09.2016</v>
      </c>
      <c r="I9" s="12" t="str">
        <f>"For the Quarter ended " &amp;[1]INDEX!$E$1</f>
        <v>For the Quarter ended 30.09.2015</v>
      </c>
      <c r="J9" s="13" t="str">
        <f>"Upto the Quarter ended " &amp;[1]INDEX!$E$1</f>
        <v>Upto the Quarter ended 30.09.2015</v>
      </c>
      <c r="K9" s="11" t="str">
        <f>"For the Quarter ended " &amp;[1]INDEX!$C$1</f>
        <v>For the Quarter ended 30.09.2016</v>
      </c>
      <c r="L9" s="12" t="str">
        <f>"Upto the Quarter ended " &amp;[1]INDEX!$C$1</f>
        <v>Upto the Quarter ended 30.09.2016</v>
      </c>
      <c r="M9" s="12" t="str">
        <f>"For the Quarter ended " &amp;[1]INDEX!$E$1</f>
        <v>For the Quarter ended 30.09.2015</v>
      </c>
      <c r="N9" s="13" t="str">
        <f>"Upto the Quarter ended " &amp;[1]INDEX!$E$1</f>
        <v>Upto the Quarter ended 30.09.2015</v>
      </c>
      <c r="O9" s="11" t="str">
        <f>"For the Quarter ended " &amp;[1]INDEX!$C$1</f>
        <v>For the Quarter ended 30.09.2016</v>
      </c>
      <c r="P9" s="12" t="str">
        <f>"Upto the Quarter ended " &amp;[1]INDEX!$C$1</f>
        <v>Upto the Quarter ended 30.09.2016</v>
      </c>
      <c r="Q9" s="12" t="str">
        <f>"For the Quarter ended " &amp;[1]INDEX!$E$1</f>
        <v>For the Quarter ended 30.09.2015</v>
      </c>
      <c r="R9" s="13" t="str">
        <f>"Upto the Quarter ended " &amp;[1]INDEX!$E$1</f>
        <v>Upto the Quarter ended 30.09.2015</v>
      </c>
    </row>
    <row r="10" spans="2:21" s="18" customFormat="1">
      <c r="B10" s="14" t="s">
        <v>9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 s="18" customFormat="1">
      <c r="B11" s="19" t="s">
        <v>10</v>
      </c>
      <c r="C11" s="20">
        <v>129462.82700000002</v>
      </c>
      <c r="D11" s="21">
        <v>324974.04700000002</v>
      </c>
      <c r="E11" s="21">
        <v>129283.97899999999</v>
      </c>
      <c r="F11" s="22">
        <v>313450.08100000001</v>
      </c>
      <c r="G11" s="20">
        <v>55199.001999999993</v>
      </c>
      <c r="H11" s="21">
        <v>117917.43799999999</v>
      </c>
      <c r="I11" s="21">
        <v>54039.69200000001</v>
      </c>
      <c r="J11" s="22">
        <v>122282.774</v>
      </c>
      <c r="K11" s="20">
        <v>1473378.8159999999</v>
      </c>
      <c r="L11" s="21">
        <v>2942737.247</v>
      </c>
      <c r="M11" s="21">
        <v>1365502.0440000002</v>
      </c>
      <c r="N11" s="22">
        <v>2839236.0580000002</v>
      </c>
      <c r="O11" s="20">
        <f t="shared" ref="O11:R13" si="0">+C11+G11+K11</f>
        <v>1658040.645</v>
      </c>
      <c r="P11" s="21">
        <f t="shared" si="0"/>
        <v>3385628.7319999998</v>
      </c>
      <c r="Q11" s="21">
        <f t="shared" si="0"/>
        <v>1548825.7150000003</v>
      </c>
      <c r="R11" s="22">
        <f t="shared" si="0"/>
        <v>3274968.9130000002</v>
      </c>
    </row>
    <row r="12" spans="2:21" s="18" customFormat="1">
      <c r="B12" s="19" t="s">
        <v>11</v>
      </c>
      <c r="C12" s="20">
        <v>68218.88900000001</v>
      </c>
      <c r="D12" s="21">
        <v>164438.36900000001</v>
      </c>
      <c r="E12" s="21">
        <v>142092.07200000001</v>
      </c>
      <c r="F12" s="22">
        <v>172705.57500000001</v>
      </c>
      <c r="G12" s="20">
        <v>2546.799</v>
      </c>
      <c r="H12" s="21">
        <v>7212.384</v>
      </c>
      <c r="I12" s="21">
        <v>11074.091</v>
      </c>
      <c r="J12" s="22">
        <v>13101.948</v>
      </c>
      <c r="K12" s="20">
        <v>46817.003000000004</v>
      </c>
      <c r="L12" s="21">
        <v>109600.262</v>
      </c>
      <c r="M12" s="21">
        <v>67002.638999999996</v>
      </c>
      <c r="N12" s="22">
        <v>97715.161999999997</v>
      </c>
      <c r="O12" s="20">
        <f t="shared" si="0"/>
        <v>117582.69100000002</v>
      </c>
      <c r="P12" s="21">
        <f t="shared" si="0"/>
        <v>281251.01500000001</v>
      </c>
      <c r="Q12" s="21">
        <f t="shared" si="0"/>
        <v>220168.802</v>
      </c>
      <c r="R12" s="22">
        <f t="shared" si="0"/>
        <v>283522.685</v>
      </c>
    </row>
    <row r="13" spans="2:21" s="18" customFormat="1">
      <c r="B13" s="19" t="s">
        <v>12</v>
      </c>
      <c r="C13" s="20">
        <v>42369.38</v>
      </c>
      <c r="D13" s="21">
        <v>90281.307000000001</v>
      </c>
      <c r="E13" s="21">
        <v>70248.483000000007</v>
      </c>
      <c r="F13" s="22">
        <v>126670.208</v>
      </c>
      <c r="G13" s="20">
        <v>21028.543999999998</v>
      </c>
      <c r="H13" s="21">
        <v>43469.034</v>
      </c>
      <c r="I13" s="21">
        <v>63403.536999999997</v>
      </c>
      <c r="J13" s="22">
        <v>88801.520999999993</v>
      </c>
      <c r="K13" s="20">
        <v>190148.95899999997</v>
      </c>
      <c r="L13" s="21">
        <v>422639.97499999998</v>
      </c>
      <c r="M13" s="21">
        <v>166752.33599999998</v>
      </c>
      <c r="N13" s="22">
        <v>348955.99</v>
      </c>
      <c r="O13" s="20">
        <f t="shared" si="0"/>
        <v>253546.88299999997</v>
      </c>
      <c r="P13" s="21">
        <f t="shared" si="0"/>
        <v>556390.31599999999</v>
      </c>
      <c r="Q13" s="21">
        <f t="shared" si="0"/>
        <v>300404.35600000003</v>
      </c>
      <c r="R13" s="22">
        <f t="shared" si="0"/>
        <v>564427.71900000004</v>
      </c>
    </row>
    <row r="14" spans="2:21" s="27" customFormat="1" ht="21.75" thickBot="1">
      <c r="B14" s="23" t="s">
        <v>13</v>
      </c>
      <c r="C14" s="24">
        <f t="shared" ref="C14:R14" si="1">+C11+C12-C13</f>
        <v>155312.33600000001</v>
      </c>
      <c r="D14" s="25">
        <f t="shared" si="1"/>
        <v>399131.10900000005</v>
      </c>
      <c r="E14" s="25">
        <f t="shared" si="1"/>
        <v>201127.56799999997</v>
      </c>
      <c r="F14" s="26">
        <f>+F11+F12-F13+1</f>
        <v>359486.44800000003</v>
      </c>
      <c r="G14" s="24">
        <f t="shared" si="1"/>
        <v>36717.256999999998</v>
      </c>
      <c r="H14" s="25">
        <f t="shared" si="1"/>
        <v>81660.788</v>
      </c>
      <c r="I14" s="25">
        <f t="shared" si="1"/>
        <v>1710.2460000000137</v>
      </c>
      <c r="J14" s="26">
        <f t="shared" si="1"/>
        <v>46583.201000000015</v>
      </c>
      <c r="K14" s="24">
        <f t="shared" si="1"/>
        <v>1330046.8599999999</v>
      </c>
      <c r="L14" s="25">
        <f t="shared" si="1"/>
        <v>2629697.534</v>
      </c>
      <c r="M14" s="25">
        <f>(+M11+M12-M13)</f>
        <v>1265752.3470000003</v>
      </c>
      <c r="N14" s="26">
        <f>(+N11+N12-N13)</f>
        <v>2587995.2300000004</v>
      </c>
      <c r="O14" s="24">
        <f t="shared" si="1"/>
        <v>1522076.4530000002</v>
      </c>
      <c r="P14" s="25">
        <f t="shared" si="1"/>
        <v>3110489.4309999999</v>
      </c>
      <c r="Q14" s="25">
        <f t="shared" si="1"/>
        <v>1468590.1610000003</v>
      </c>
      <c r="R14" s="26">
        <f t="shared" si="1"/>
        <v>2994063.8790000002</v>
      </c>
    </row>
    <row r="15" spans="2:21" s="27" customFormat="1" ht="21.75" thickBot="1">
      <c r="B15" s="28" t="s">
        <v>14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2:21" s="18" customFormat="1">
      <c r="B16" s="29" t="s">
        <v>15</v>
      </c>
      <c r="C16" s="30">
        <v>66576.348700000002</v>
      </c>
      <c r="D16" s="31">
        <v>159301.58863000001</v>
      </c>
      <c r="E16" s="31">
        <v>60739</v>
      </c>
      <c r="F16" s="32">
        <v>150037</v>
      </c>
      <c r="G16" s="30">
        <v>34307.485659999991</v>
      </c>
      <c r="H16" s="31">
        <v>78921.436909999989</v>
      </c>
      <c r="I16" s="31">
        <v>37890</v>
      </c>
      <c r="J16" s="33">
        <v>83542</v>
      </c>
      <c r="K16" s="30">
        <v>830478.72042000014</v>
      </c>
      <c r="L16" s="31">
        <v>1653795.7204200001</v>
      </c>
      <c r="M16" s="31">
        <v>1021442</v>
      </c>
      <c r="N16" s="33">
        <v>2111555</v>
      </c>
      <c r="O16" s="30">
        <f>+C16+G16+K16+1</f>
        <v>931363.55478000012</v>
      </c>
      <c r="P16" s="31">
        <f t="shared" ref="P16:R20" si="2">+D16+H16+L16</f>
        <v>1892018.7459600002</v>
      </c>
      <c r="Q16" s="31">
        <f t="shared" si="2"/>
        <v>1120071</v>
      </c>
      <c r="R16" s="33">
        <f t="shared" si="2"/>
        <v>2345134</v>
      </c>
    </row>
    <row r="17" spans="2:18" s="18" customFormat="1">
      <c r="B17" s="19" t="s">
        <v>16</v>
      </c>
      <c r="C17" s="20">
        <v>37754.430289999975</v>
      </c>
      <c r="D17" s="21">
        <v>109937.73171999998</v>
      </c>
      <c r="E17" s="21">
        <v>42235</v>
      </c>
      <c r="F17" s="17">
        <v>107928</v>
      </c>
      <c r="G17" s="20">
        <v>20798.599459999994</v>
      </c>
      <c r="H17" s="21">
        <v>38803.895079999995</v>
      </c>
      <c r="I17" s="21">
        <v>15959</v>
      </c>
      <c r="J17" s="22">
        <v>38423</v>
      </c>
      <c r="K17" s="20">
        <v>361308.41310000001</v>
      </c>
      <c r="L17" s="21">
        <v>770538.05639000004</v>
      </c>
      <c r="M17" s="21">
        <v>279646</v>
      </c>
      <c r="N17" s="22">
        <v>592513</v>
      </c>
      <c r="O17" s="20">
        <f t="shared" ref="O17:O20" si="3">+C17+G17+K17</f>
        <v>419861.44284999999</v>
      </c>
      <c r="P17" s="21">
        <f t="shared" si="2"/>
        <v>919279.68319000001</v>
      </c>
      <c r="Q17" s="21">
        <f t="shared" si="2"/>
        <v>337840</v>
      </c>
      <c r="R17" s="22">
        <f t="shared" si="2"/>
        <v>738864</v>
      </c>
    </row>
    <row r="18" spans="2:18" s="18" customFormat="1">
      <c r="B18" s="19" t="s">
        <v>17</v>
      </c>
      <c r="C18" s="20">
        <v>25132.54805999999</v>
      </c>
      <c r="D18" s="21">
        <v>55734.226569999992</v>
      </c>
      <c r="E18" s="21">
        <v>26310</v>
      </c>
      <c r="F18" s="17">
        <v>55485</v>
      </c>
      <c r="G18" s="20">
        <v>93.916870000000017</v>
      </c>
      <c r="H18" s="21">
        <v>192.10642000000001</v>
      </c>
      <c r="I18" s="21">
        <v>191</v>
      </c>
      <c r="J18" s="22">
        <v>318</v>
      </c>
      <c r="K18" s="20">
        <v>72045.487759999989</v>
      </c>
      <c r="L18" s="21">
        <v>143149.48538</v>
      </c>
      <c r="M18" s="21">
        <v>64157</v>
      </c>
      <c r="N18" s="22">
        <v>134606</v>
      </c>
      <c r="O18" s="20">
        <f t="shared" si="3"/>
        <v>97271.952689999976</v>
      </c>
      <c r="P18" s="21">
        <f t="shared" si="2"/>
        <v>199075.81836999999</v>
      </c>
      <c r="Q18" s="21">
        <f t="shared" si="2"/>
        <v>90658</v>
      </c>
      <c r="R18" s="22">
        <f t="shared" si="2"/>
        <v>190409</v>
      </c>
    </row>
    <row r="19" spans="2:18" s="18" customFormat="1">
      <c r="B19" s="19" t="s">
        <v>18</v>
      </c>
      <c r="C19" s="20">
        <f t="shared" ref="C19:C20" si="4">D19</f>
        <v>0</v>
      </c>
      <c r="D19" s="21">
        <v>0</v>
      </c>
      <c r="E19" s="21">
        <v>0</v>
      </c>
      <c r="F19" s="17">
        <v>0</v>
      </c>
      <c r="G19" s="20">
        <f t="shared" ref="G19:G20" si="5">H19</f>
        <v>0</v>
      </c>
      <c r="H19" s="21">
        <v>0</v>
      </c>
      <c r="I19" s="21">
        <v>0</v>
      </c>
      <c r="J19" s="22">
        <v>0</v>
      </c>
      <c r="K19" s="20">
        <v>-0.18095000000000017</v>
      </c>
      <c r="L19" s="21">
        <v>1.9752000000000001</v>
      </c>
      <c r="M19" s="21">
        <v>313</v>
      </c>
      <c r="N19" s="22">
        <v>552</v>
      </c>
      <c r="O19" s="20">
        <f t="shared" si="3"/>
        <v>-0.18095000000000017</v>
      </c>
      <c r="P19" s="21">
        <f t="shared" si="2"/>
        <v>1.9752000000000001</v>
      </c>
      <c r="Q19" s="21">
        <f t="shared" si="2"/>
        <v>313</v>
      </c>
      <c r="R19" s="22">
        <f t="shared" si="2"/>
        <v>552</v>
      </c>
    </row>
    <row r="20" spans="2:18" s="18" customFormat="1">
      <c r="B20" s="19" t="s">
        <v>19</v>
      </c>
      <c r="C20" s="20">
        <f t="shared" si="4"/>
        <v>0</v>
      </c>
      <c r="D20" s="21">
        <v>0</v>
      </c>
      <c r="E20" s="21">
        <v>0</v>
      </c>
      <c r="F20" s="17">
        <v>0</v>
      </c>
      <c r="G20" s="20">
        <f t="shared" si="5"/>
        <v>0</v>
      </c>
      <c r="H20" s="21">
        <v>0</v>
      </c>
      <c r="I20" s="21">
        <v>0</v>
      </c>
      <c r="J20" s="22">
        <v>0</v>
      </c>
      <c r="K20" s="20">
        <v>209546.18011000002</v>
      </c>
      <c r="L20" s="21">
        <v>375251.56345000002</v>
      </c>
      <c r="M20" s="21">
        <v>-56</v>
      </c>
      <c r="N20" s="22">
        <v>10</v>
      </c>
      <c r="O20" s="20">
        <f t="shared" si="3"/>
        <v>209546.18011000002</v>
      </c>
      <c r="P20" s="21">
        <f t="shared" si="2"/>
        <v>375251.56345000002</v>
      </c>
      <c r="Q20" s="21">
        <f t="shared" si="2"/>
        <v>-56</v>
      </c>
      <c r="R20" s="22">
        <f t="shared" si="2"/>
        <v>10</v>
      </c>
    </row>
    <row r="21" spans="2:18" s="27" customFormat="1" ht="21.75" thickBot="1">
      <c r="B21" s="23" t="s">
        <v>20</v>
      </c>
      <c r="C21" s="24">
        <f t="shared" ref="C21:R21" si="6">SUM(C16:C20)</f>
        <v>129463.32704999996</v>
      </c>
      <c r="D21" s="25">
        <f t="shared" si="6"/>
        <v>324973.54691999999</v>
      </c>
      <c r="E21" s="34">
        <f t="shared" si="6"/>
        <v>129284</v>
      </c>
      <c r="F21" s="35">
        <f t="shared" si="6"/>
        <v>313450</v>
      </c>
      <c r="G21" s="24">
        <f t="shared" si="6"/>
        <v>55200.00198999999</v>
      </c>
      <c r="H21" s="25">
        <f t="shared" si="6"/>
        <v>117917.43840999997</v>
      </c>
      <c r="I21" s="25">
        <f t="shared" si="6"/>
        <v>54040</v>
      </c>
      <c r="J21" s="26">
        <f t="shared" si="6"/>
        <v>122283</v>
      </c>
      <c r="K21" s="24">
        <f t="shared" si="6"/>
        <v>1473378.6204400002</v>
      </c>
      <c r="L21" s="25">
        <f t="shared" ref="L21" si="7">SUM(L16:L20)</f>
        <v>2942736.8008400006</v>
      </c>
      <c r="M21" s="25">
        <f t="shared" si="6"/>
        <v>1365502</v>
      </c>
      <c r="N21" s="26">
        <f t="shared" si="6"/>
        <v>2839236</v>
      </c>
      <c r="O21" s="24">
        <f t="shared" si="6"/>
        <v>1658042.9494800002</v>
      </c>
      <c r="P21" s="25">
        <f t="shared" si="6"/>
        <v>3385627.7861700002</v>
      </c>
      <c r="Q21" s="25">
        <f t="shared" si="6"/>
        <v>1548826</v>
      </c>
      <c r="R21" s="26">
        <f t="shared" si="6"/>
        <v>3274969</v>
      </c>
    </row>
    <row r="22" spans="2:18"/>
    <row r="23" spans="2:18">
      <c r="B23" s="36" t="s">
        <v>21</v>
      </c>
    </row>
  </sheetData>
  <mergeCells count="11">
    <mergeCell ref="B15:R15"/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2016-11-15T11:14:53Z</dcterms:created>
  <dcterms:modified xsi:type="dcterms:W3CDTF">2016-11-15T11:14:53Z</dcterms:modified>
</cp:coreProperties>
</file>