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 REV ACC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O28" i="1"/>
  <c r="M28"/>
  <c r="K28"/>
  <c r="I28"/>
  <c r="G28"/>
  <c r="E28"/>
  <c r="T27"/>
  <c r="S27"/>
  <c r="R27"/>
  <c r="Q27"/>
  <c r="T26"/>
  <c r="S26"/>
  <c r="R26"/>
  <c r="Q26"/>
  <c r="S25"/>
  <c r="S28" s="1"/>
  <c r="Q25"/>
  <c r="Q28" s="1"/>
  <c r="T20"/>
  <c r="S20"/>
  <c r="R20"/>
  <c r="O20"/>
  <c r="M20"/>
  <c r="K20"/>
  <c r="I20"/>
  <c r="G20"/>
  <c r="E20"/>
  <c r="Q20" s="1"/>
  <c r="T19"/>
  <c r="S19"/>
  <c r="R19"/>
  <c r="Q19"/>
  <c r="T18"/>
  <c r="S18"/>
  <c r="R18"/>
  <c r="Q18"/>
  <c r="T17"/>
  <c r="R17"/>
  <c r="O17"/>
  <c r="M17"/>
  <c r="K17"/>
  <c r="I17"/>
  <c r="Q17" s="1"/>
  <c r="G17"/>
  <c r="S17" s="1"/>
  <c r="E17"/>
  <c r="P16"/>
  <c r="O16"/>
  <c r="N16"/>
  <c r="M16"/>
  <c r="L16"/>
  <c r="K16"/>
  <c r="J16"/>
  <c r="I16"/>
  <c r="H16"/>
  <c r="T16" s="1"/>
  <c r="G16"/>
  <c r="S16" s="1"/>
  <c r="F16"/>
  <c r="R16" s="1"/>
  <c r="E16"/>
  <c r="Q16" s="1"/>
  <c r="P15"/>
  <c r="P21" s="1"/>
  <c r="O15"/>
  <c r="O21" s="1"/>
  <c r="N15"/>
  <c r="N21" s="1"/>
  <c r="M15"/>
  <c r="M21" s="1"/>
  <c r="L15"/>
  <c r="L21" s="1"/>
  <c r="K15"/>
  <c r="K21" s="1"/>
  <c r="J15"/>
  <c r="J21" s="1"/>
  <c r="I15"/>
  <c r="I21" s="1"/>
  <c r="H15"/>
  <c r="H21" s="1"/>
  <c r="G15"/>
  <c r="G21" s="1"/>
  <c r="F15"/>
  <c r="F21" s="1"/>
  <c r="E15"/>
  <c r="E21" s="1"/>
  <c r="T13"/>
  <c r="S13"/>
  <c r="R13"/>
  <c r="Q13"/>
  <c r="T12"/>
  <c r="S12"/>
  <c r="R12"/>
  <c r="Q12"/>
  <c r="T11"/>
  <c r="S11"/>
  <c r="R11"/>
  <c r="Q11"/>
  <c r="P10"/>
  <c r="P14" s="1"/>
  <c r="P22" s="1"/>
  <c r="P25" s="1"/>
  <c r="P28" s="1"/>
  <c r="O10"/>
  <c r="O14" s="1"/>
  <c r="O22" s="1"/>
  <c r="N10"/>
  <c r="N14" s="1"/>
  <c r="N22" s="1"/>
  <c r="N25" s="1"/>
  <c r="N28" s="1"/>
  <c r="M10"/>
  <c r="M14" s="1"/>
  <c r="M22" s="1"/>
  <c r="L10"/>
  <c r="L14" s="1"/>
  <c r="L22" s="1"/>
  <c r="L25" s="1"/>
  <c r="L28" s="1"/>
  <c r="K10"/>
  <c r="K14" s="1"/>
  <c r="K22" s="1"/>
  <c r="J10"/>
  <c r="J14" s="1"/>
  <c r="J22" s="1"/>
  <c r="J25" s="1"/>
  <c r="J28" s="1"/>
  <c r="I10"/>
  <c r="I14" s="1"/>
  <c r="I22" s="1"/>
  <c r="H10"/>
  <c r="H14" s="1"/>
  <c r="H22" s="1"/>
  <c r="H25" s="1"/>
  <c r="G10"/>
  <c r="S10" s="1"/>
  <c r="S14" s="1"/>
  <c r="F10"/>
  <c r="F14" s="1"/>
  <c r="F22" s="1"/>
  <c r="F25" s="1"/>
  <c r="E10"/>
  <c r="E14" s="1"/>
  <c r="E22" s="1"/>
  <c r="H28" l="1"/>
  <c r="T25"/>
  <c r="T28" s="1"/>
  <c r="F28"/>
  <c r="R25"/>
  <c r="R28" s="1"/>
  <c r="S15"/>
  <c r="S21" s="1"/>
  <c r="S22" s="1"/>
  <c r="R10"/>
  <c r="R14" s="1"/>
  <c r="R22" s="1"/>
  <c r="R15"/>
  <c r="R21" s="1"/>
  <c r="G14"/>
  <c r="G22" s="1"/>
  <c r="Q10"/>
  <c r="Q14" s="1"/>
  <c r="Q22" s="1"/>
  <c r="Q15"/>
  <c r="Q21" s="1"/>
  <c r="T10"/>
  <c r="T14" s="1"/>
  <c r="T15"/>
  <c r="T21" s="1"/>
  <c r="T22" l="1"/>
</calcChain>
</file>

<file path=xl/sharedStrings.xml><?xml version="1.0" encoding="utf-8"?>
<sst xmlns="http://schemas.openxmlformats.org/spreadsheetml/2006/main" count="56" uniqueCount="41">
  <si>
    <t>NATIONAL INSURANCE COMPANY LIMITED</t>
  </si>
  <si>
    <t>Registration No. 58 and Date of Registration with IRDA - 25/02/2014</t>
  </si>
  <si>
    <t>CIN: U10200WB1906GOI001713</t>
  </si>
  <si>
    <t>GO TO INDEX</t>
  </si>
  <si>
    <t>FORM NL-1-B-RA</t>
  </si>
  <si>
    <t>Revenue Accounts for the period ended September 30, 2015</t>
  </si>
  <si>
    <t>(IN Rs. '000)</t>
  </si>
  <si>
    <t>PARTICULARS</t>
  </si>
  <si>
    <t>SCHEDULE</t>
  </si>
  <si>
    <t>FIRE BUSINESS</t>
  </si>
  <si>
    <t>MARINE BUSINESS</t>
  </si>
  <si>
    <t>MISCELLANEOUS BUSINESS</t>
  </si>
  <si>
    <t>TOTAL BUSINESS</t>
  </si>
  <si>
    <t>For the Quarter ended 30.09.2015</t>
  </si>
  <si>
    <t>Upto the quarter ended 30.09.2015</t>
  </si>
  <si>
    <t>For the Quarter ended 30.09.2014</t>
  </si>
  <si>
    <t>Upto the quarter ended 30.09.2014</t>
  </si>
  <si>
    <t>Premiums earned (Net)</t>
  </si>
  <si>
    <t>NL-4 Premium Schedule</t>
  </si>
  <si>
    <t>Profit/ Loss on sale/redemption of Investments</t>
  </si>
  <si>
    <t>Exchange gain</t>
  </si>
  <si>
    <t>Interest, Dividend &amp; Rent – Gross</t>
  </si>
  <si>
    <t>TOTAL (A)</t>
  </si>
  <si>
    <t>Claims Incurred (Net)</t>
  </si>
  <si>
    <t>NL-5-Claims Schedule</t>
  </si>
  <si>
    <t>Commission</t>
  </si>
  <si>
    <t>NL-6-Commission Schedule</t>
  </si>
  <si>
    <t>Operating Expenses related to Insurance Business</t>
  </si>
  <si>
    <t>NL-7-Operating Expenses Schedule</t>
  </si>
  <si>
    <t>Administrative Expenses related to Motor Business</t>
  </si>
  <si>
    <t>Premium Deficiency</t>
  </si>
  <si>
    <t>Exchange Loss</t>
  </si>
  <si>
    <t>TOTAL (B)</t>
  </si>
  <si>
    <t>Operating profit / (loss) (A-B)</t>
  </si>
  <si>
    <t>APPROPRIATIONS</t>
  </si>
  <si>
    <t>Transfer to Shareholders’ Account</t>
  </si>
  <si>
    <t>Transfer to Catastrophe Reserve</t>
  </si>
  <si>
    <t xml:space="preserve">Transfer to Other Reserves </t>
  </si>
  <si>
    <t>TOTAL (C)</t>
  </si>
  <si>
    <t>Note: See Notes appended at the end of Form NL-2-B-PL</t>
  </si>
  <si>
    <t>** please refer Regulation 1 Part V- Preparation of Financial Statement of IRDA (Accounting) Regulation 2002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</si>
</sst>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1" fontId="3" fillId="0" borderId="4" xfId="0" applyNumberFormat="1" applyFont="1" applyBorder="1"/>
    <xf numFmtId="1" fontId="3" fillId="0" borderId="5" xfId="0" applyNumberFormat="1" applyFont="1" applyBorder="1"/>
    <xf numFmtId="1" fontId="3" fillId="0" borderId="6" xfId="0" applyNumberFormat="1" applyFont="1" applyBorder="1"/>
    <xf numFmtId="1" fontId="3" fillId="0" borderId="5" xfId="1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1" fontId="3" fillId="0" borderId="11" xfId="0" applyNumberFormat="1" applyFont="1" applyBorder="1"/>
    <xf numFmtId="1" fontId="3" fillId="0" borderId="12" xfId="0" applyNumberFormat="1" applyFont="1" applyBorder="1"/>
    <xf numFmtId="1" fontId="3" fillId="0" borderId="10" xfId="0" applyNumberFormat="1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1" fontId="7" fillId="0" borderId="13" xfId="0" applyNumberFormat="1" applyFont="1" applyBorder="1"/>
    <xf numFmtId="1" fontId="7" fillId="0" borderId="14" xfId="0" applyNumberFormat="1" applyFont="1" applyBorder="1"/>
    <xf numFmtId="1" fontId="7" fillId="0" borderId="15" xfId="0" applyNumberFormat="1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1" fontId="3" fillId="0" borderId="16" xfId="0" applyNumberFormat="1" applyFont="1" applyBorder="1"/>
    <xf numFmtId="1" fontId="3" fillId="0" borderId="17" xfId="0" applyNumberFormat="1" applyFont="1" applyBorder="1"/>
    <xf numFmtId="1" fontId="3" fillId="0" borderId="18" xfId="0" applyNumberFormat="1" applyFont="1" applyBorder="1"/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1" fontId="7" fillId="0" borderId="16" xfId="0" applyNumberFormat="1" applyFont="1" applyBorder="1"/>
    <xf numFmtId="1" fontId="7" fillId="0" borderId="17" xfId="0" applyNumberFormat="1" applyFont="1" applyBorder="1"/>
    <xf numFmtId="1" fontId="7" fillId="0" borderId="18" xfId="0" applyNumberFormat="1" applyFont="1" applyBorder="1"/>
    <xf numFmtId="0" fontId="7" fillId="0" borderId="5" xfId="0" applyFont="1" applyBorder="1"/>
    <xf numFmtId="0" fontId="8" fillId="0" borderId="0" xfId="0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5-16\2ND.QUTR.2015-16\PUBLIC%20DISCLOSURE%20Q2%202015-16\PUBLIC%20DISCLOSURE%20-%202ND%20QUARTER%202015-16%20-%20NATIONAL%20INSURANCE%20-%20FOR%20UPLOAD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"/>
      <sheetName val="NL-3- BAL SHEET"/>
      <sheetName val="NL-4 PREM SCH"/>
      <sheetName val="NL-5 CLAIMS SCH"/>
      <sheetName val="NL-6 COMM SCH"/>
      <sheetName val="NL-7 OP. EXP SCH"/>
      <sheetName val="NL-8 SH CAP SCH"/>
      <sheetName val="NL-9 SH CAP HOLDING PATTERN"/>
      <sheetName val="NL-10 RESERVES &amp; SURPLUS"/>
      <sheetName val="NL-11 BORROWINGS"/>
      <sheetName val="NL-12 INVESTMENT"/>
      <sheetName val="NL-13 LOANS"/>
      <sheetName val="NL-14 FIXED ASSETS"/>
      <sheetName val="NL-15 CASH &amp; BANK"/>
      <sheetName val="NL-16 ADVANCES &amp; OTHER ASSETS"/>
      <sheetName val="NL-17 CURRENT LIABILITIES"/>
      <sheetName val="NL-18 PROVISIONS"/>
      <sheetName val="NL-19 MISC EXP"/>
      <sheetName val="NL-20 RECPT AND PAYMT"/>
      <sheetName val="NL-21-STATEMENT OF LIAB"/>
      <sheetName val="NL-26-CLAIMS INFO-KG TABLE I"/>
      <sheetName val="NL-30 ANALYTICAL RATIOS"/>
      <sheetName val="NL-31-RELATED PARTY TRANSACTION"/>
      <sheetName val="NL-33 SOLVENCY - KG II"/>
    </sheetNames>
    <sheetDataSet>
      <sheetData sheetId="0"/>
      <sheetData sheetId="1"/>
      <sheetData sheetId="2"/>
      <sheetData sheetId="3"/>
      <sheetData sheetId="4">
        <row r="17">
          <cell r="C17">
            <v>1658365.5561081055</v>
          </cell>
          <cell r="D17">
            <v>3995677.0761031038</v>
          </cell>
          <cell r="E17">
            <v>1803056</v>
          </cell>
          <cell r="F17">
            <v>4316421</v>
          </cell>
          <cell r="G17">
            <v>348019.59999705316</v>
          </cell>
          <cell r="H17">
            <v>959764.03869001719</v>
          </cell>
          <cell r="I17">
            <v>359241</v>
          </cell>
          <cell r="J17">
            <v>1192092</v>
          </cell>
          <cell r="K17">
            <v>22505502.87904444</v>
          </cell>
          <cell r="L17">
            <v>47056707.834719136</v>
          </cell>
          <cell r="M17">
            <v>20181276</v>
          </cell>
          <cell r="N17">
            <v>41323262</v>
          </cell>
        </row>
      </sheetData>
      <sheetData sheetId="5">
        <row r="17">
          <cell r="C17">
            <v>1109754.3389999992</v>
          </cell>
          <cell r="D17">
            <v>3089389.8369999994</v>
          </cell>
          <cell r="E17">
            <v>2074174</v>
          </cell>
          <cell r="F17">
            <v>3414820</v>
          </cell>
          <cell r="G17">
            <v>269226.46499999997</v>
          </cell>
          <cell r="H17">
            <v>384597.31700000039</v>
          </cell>
          <cell r="I17">
            <v>597944</v>
          </cell>
          <cell r="J17">
            <v>662704</v>
          </cell>
          <cell r="K17">
            <v>23175402.078000017</v>
          </cell>
          <cell r="L17">
            <v>42513402.82500001</v>
          </cell>
          <cell r="M17">
            <v>18103742</v>
          </cell>
          <cell r="N17">
            <v>36043785</v>
          </cell>
        </row>
      </sheetData>
      <sheetData sheetId="6">
        <row r="14">
          <cell r="C14">
            <v>201127.56799999997</v>
          </cell>
          <cell r="D14">
            <v>359485.44800000003</v>
          </cell>
          <cell r="E14">
            <v>97095</v>
          </cell>
          <cell r="F14">
            <v>316690</v>
          </cell>
          <cell r="G14">
            <v>1710.2460000000137</v>
          </cell>
          <cell r="H14">
            <v>46583.201000000015</v>
          </cell>
          <cell r="I14">
            <v>56769</v>
          </cell>
          <cell r="J14">
            <v>105266</v>
          </cell>
          <cell r="K14">
            <v>1265752.3470000003</v>
          </cell>
          <cell r="L14">
            <v>2587995.2300000004</v>
          </cell>
          <cell r="M14">
            <v>1334742</v>
          </cell>
          <cell r="N14">
            <v>2544830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B1:W31"/>
  <sheetViews>
    <sheetView showGridLines="0" showZeros="0" tabSelected="1" topLeftCell="A4" workbookViewId="0">
      <pane xSplit="4" ySplit="6" topLeftCell="E10" activePane="bottomRight" state="frozen"/>
      <selection activeCell="E12" sqref="E12"/>
      <selection pane="topRight" activeCell="E12" sqref="E12"/>
      <selection pane="bottomLeft" activeCell="E12" sqref="E12"/>
      <selection pane="bottomRight" activeCell="E12" sqref="E12"/>
    </sheetView>
  </sheetViews>
  <sheetFormatPr defaultRowHeight="21"/>
  <cols>
    <col min="1" max="1" width="2.85546875" style="2" customWidth="1"/>
    <col min="2" max="2" width="9.140625" style="2"/>
    <col min="3" max="3" width="45.7109375" style="2" customWidth="1"/>
    <col min="4" max="4" width="33.28515625" style="2" customWidth="1"/>
    <col min="5" max="20" width="17.7109375" style="2" customWidth="1"/>
    <col min="21" max="21" width="9.140625" style="2" customWidth="1"/>
    <col min="22" max="22" width="2.28515625" style="2" customWidth="1"/>
    <col min="23" max="23" width="16.28515625" style="2" customWidth="1"/>
    <col min="24" max="16384" width="9.140625" style="2"/>
  </cols>
  <sheetData>
    <row r="1" spans="2:2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3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3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3" ht="22.5">
      <c r="T4" s="4"/>
      <c r="W4" s="4" t="s">
        <v>3</v>
      </c>
    </row>
    <row r="5" spans="2:23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3">
      <c r="B6" s="3" t="s">
        <v>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2:23" ht="21.75" thickBot="1">
      <c r="H7" s="5" t="s">
        <v>6</v>
      </c>
      <c r="L7" s="5" t="s">
        <v>6</v>
      </c>
      <c r="P7" s="5" t="s">
        <v>6</v>
      </c>
      <c r="T7" s="5" t="s">
        <v>6</v>
      </c>
    </row>
    <row r="8" spans="2:23" s="11" customFormat="1">
      <c r="B8" s="6"/>
      <c r="C8" s="7" t="s">
        <v>7</v>
      </c>
      <c r="D8" s="8" t="s">
        <v>8</v>
      </c>
      <c r="E8" s="6" t="s">
        <v>9</v>
      </c>
      <c r="F8" s="9"/>
      <c r="G8" s="9"/>
      <c r="H8" s="10"/>
      <c r="I8" s="6" t="s">
        <v>10</v>
      </c>
      <c r="J8" s="9"/>
      <c r="K8" s="9"/>
      <c r="L8" s="10"/>
      <c r="M8" s="6" t="s">
        <v>11</v>
      </c>
      <c r="N8" s="9"/>
      <c r="O8" s="9"/>
      <c r="P8" s="10"/>
      <c r="Q8" s="6" t="s">
        <v>12</v>
      </c>
      <c r="R8" s="9"/>
      <c r="S8" s="9"/>
      <c r="T8" s="10"/>
    </row>
    <row r="9" spans="2:23" s="18" customFormat="1" ht="63.75" customHeight="1" thickBot="1">
      <c r="B9" s="12"/>
      <c r="C9" s="13"/>
      <c r="D9" s="14"/>
      <c r="E9" s="15" t="s">
        <v>13</v>
      </c>
      <c r="F9" s="16" t="s">
        <v>14</v>
      </c>
      <c r="G9" s="16" t="s">
        <v>15</v>
      </c>
      <c r="H9" s="17" t="s">
        <v>16</v>
      </c>
      <c r="I9" s="15" t="s">
        <v>13</v>
      </c>
      <c r="J9" s="16" t="s">
        <v>14</v>
      </c>
      <c r="K9" s="16" t="s">
        <v>15</v>
      </c>
      <c r="L9" s="17" t="s">
        <v>16</v>
      </c>
      <c r="M9" s="15" t="s">
        <v>13</v>
      </c>
      <c r="N9" s="16" t="s">
        <v>14</v>
      </c>
      <c r="O9" s="16" t="s">
        <v>15</v>
      </c>
      <c r="P9" s="17" t="s">
        <v>16</v>
      </c>
      <c r="Q9" s="15" t="s">
        <v>13</v>
      </c>
      <c r="R9" s="16" t="s">
        <v>14</v>
      </c>
      <c r="S9" s="16" t="s">
        <v>15</v>
      </c>
      <c r="T9" s="17" t="s">
        <v>16</v>
      </c>
    </row>
    <row r="10" spans="2:23">
      <c r="B10" s="19">
        <v>1</v>
      </c>
      <c r="C10" s="20" t="s">
        <v>17</v>
      </c>
      <c r="D10" s="21" t="s">
        <v>18</v>
      </c>
      <c r="E10" s="22">
        <f>'[1]NL-4 PREM SCH'!C17</f>
        <v>1658365.5561081055</v>
      </c>
      <c r="F10" s="23">
        <f>'[1]NL-4 PREM SCH'!D17</f>
        <v>3995677.0761031038</v>
      </c>
      <c r="G10" s="23">
        <f>'[1]NL-4 PREM SCH'!E17</f>
        <v>1803056</v>
      </c>
      <c r="H10" s="24">
        <f>'[1]NL-4 PREM SCH'!F17+1</f>
        <v>4316422</v>
      </c>
      <c r="I10" s="22">
        <f>'[1]NL-4 PREM SCH'!G17</f>
        <v>348019.59999705316</v>
      </c>
      <c r="J10" s="23">
        <f>'[1]NL-4 PREM SCH'!H17</f>
        <v>959764.03869001719</v>
      </c>
      <c r="K10" s="23">
        <f>'[1]NL-4 PREM SCH'!I17</f>
        <v>359241</v>
      </c>
      <c r="L10" s="24">
        <f>'[1]NL-4 PREM SCH'!J17</f>
        <v>1192092</v>
      </c>
      <c r="M10" s="22">
        <f>'[1]NL-4 PREM SCH'!K17</f>
        <v>22505502.87904444</v>
      </c>
      <c r="N10" s="23">
        <f>'[1]NL-4 PREM SCH'!L17</f>
        <v>47056707.834719136</v>
      </c>
      <c r="O10" s="23">
        <f>'[1]NL-4 PREM SCH'!M17</f>
        <v>20181276</v>
      </c>
      <c r="P10" s="24">
        <f>'[1]NL-4 PREM SCH'!N17</f>
        <v>41323262</v>
      </c>
      <c r="Q10" s="22">
        <f>+E10+I10+M10</f>
        <v>24511888.035149597</v>
      </c>
      <c r="R10" s="23">
        <f t="shared" ref="R10:T13" si="0">+F10+J10+N10</f>
        <v>52012148.949512258</v>
      </c>
      <c r="S10" s="23">
        <f t="shared" si="0"/>
        <v>22343573</v>
      </c>
      <c r="T10" s="24">
        <f t="shared" si="0"/>
        <v>46831776</v>
      </c>
    </row>
    <row r="11" spans="2:23">
      <c r="B11" s="19">
        <v>2</v>
      </c>
      <c r="C11" s="20" t="s">
        <v>19</v>
      </c>
      <c r="D11" s="21"/>
      <c r="E11" s="22">
        <v>313377</v>
      </c>
      <c r="F11" s="23">
        <v>397938</v>
      </c>
      <c r="G11" s="23">
        <v>161097</v>
      </c>
      <c r="H11" s="24">
        <v>540709</v>
      </c>
      <c r="I11" s="22">
        <v>82696</v>
      </c>
      <c r="J11" s="23">
        <v>105011</v>
      </c>
      <c r="K11" s="23">
        <v>51479</v>
      </c>
      <c r="L11" s="24">
        <v>172785</v>
      </c>
      <c r="M11" s="22">
        <v>2847453</v>
      </c>
      <c r="N11" s="25">
        <v>3615802</v>
      </c>
      <c r="O11" s="23">
        <v>1497646</v>
      </c>
      <c r="P11" s="24">
        <v>5026712</v>
      </c>
      <c r="Q11" s="22">
        <f t="shared" ref="Q11:Q13" si="1">+E11+I11+M11</f>
        <v>3243526</v>
      </c>
      <c r="R11" s="23">
        <f t="shared" si="0"/>
        <v>4118751</v>
      </c>
      <c r="S11" s="23">
        <f t="shared" si="0"/>
        <v>1710222</v>
      </c>
      <c r="T11" s="24">
        <f t="shared" si="0"/>
        <v>5740206</v>
      </c>
    </row>
    <row r="12" spans="2:23">
      <c r="B12" s="19">
        <v>3</v>
      </c>
      <c r="C12" s="20" t="s">
        <v>20</v>
      </c>
      <c r="D12" s="21"/>
      <c r="E12" s="22">
        <v>-91</v>
      </c>
      <c r="F12" s="23">
        <v>-91</v>
      </c>
      <c r="G12" s="23">
        <v>856</v>
      </c>
      <c r="H12" s="24">
        <v>3938</v>
      </c>
      <c r="I12" s="22">
        <v>-3</v>
      </c>
      <c r="J12" s="23">
        <v>-3</v>
      </c>
      <c r="K12" s="23">
        <v>486</v>
      </c>
      <c r="L12" s="24">
        <v>2235</v>
      </c>
      <c r="M12" s="22">
        <v>12799</v>
      </c>
      <c r="N12" s="23">
        <v>22174</v>
      </c>
      <c r="O12" s="23">
        <v>12456</v>
      </c>
      <c r="P12" s="24">
        <v>16531</v>
      </c>
      <c r="Q12" s="22">
        <f t="shared" si="1"/>
        <v>12705</v>
      </c>
      <c r="R12" s="23">
        <f t="shared" si="0"/>
        <v>22080</v>
      </c>
      <c r="S12" s="23">
        <f t="shared" si="0"/>
        <v>13798</v>
      </c>
      <c r="T12" s="24">
        <f t="shared" si="0"/>
        <v>22704</v>
      </c>
    </row>
    <row r="13" spans="2:23" ht="21.75" thickBot="1">
      <c r="B13" s="26">
        <v>4</v>
      </c>
      <c r="C13" s="27" t="s">
        <v>21</v>
      </c>
      <c r="D13" s="28"/>
      <c r="E13" s="22">
        <v>357602</v>
      </c>
      <c r="F13" s="29">
        <v>580445</v>
      </c>
      <c r="G13" s="29">
        <v>333273</v>
      </c>
      <c r="H13" s="30">
        <v>544723</v>
      </c>
      <c r="I13" s="31">
        <v>94366</v>
      </c>
      <c r="J13" s="29">
        <v>153172</v>
      </c>
      <c r="K13" s="29">
        <v>106498</v>
      </c>
      <c r="L13" s="24">
        <v>174067</v>
      </c>
      <c r="M13" s="31">
        <v>3249292</v>
      </c>
      <c r="N13" s="29">
        <v>5274125</v>
      </c>
      <c r="O13" s="29">
        <v>3098275</v>
      </c>
      <c r="P13" s="30">
        <v>5064026</v>
      </c>
      <c r="Q13" s="31">
        <f t="shared" si="1"/>
        <v>3701260</v>
      </c>
      <c r="R13" s="29">
        <f t="shared" si="0"/>
        <v>6007742</v>
      </c>
      <c r="S13" s="29">
        <f t="shared" si="0"/>
        <v>3538046</v>
      </c>
      <c r="T13" s="30">
        <f t="shared" si="0"/>
        <v>5782816</v>
      </c>
    </row>
    <row r="14" spans="2:23" s="11" customFormat="1" ht="21.75" thickBot="1">
      <c r="B14" s="32"/>
      <c r="C14" s="33" t="s">
        <v>22</v>
      </c>
      <c r="D14" s="34"/>
      <c r="E14" s="35">
        <f>SUM(E10:E13)</f>
        <v>2329253.5561081055</v>
      </c>
      <c r="F14" s="36">
        <f t="shared" ref="F14" si="2">SUM(F10:F13)</f>
        <v>4973969.0761031043</v>
      </c>
      <c r="G14" s="36">
        <f>SUM(G10:G13)</f>
        <v>2298282</v>
      </c>
      <c r="H14" s="37">
        <f t="shared" ref="H14:T14" si="3">SUM(H10:H13)</f>
        <v>5405792</v>
      </c>
      <c r="I14" s="35">
        <f>SUM(I10:I13)</f>
        <v>525078.59999705316</v>
      </c>
      <c r="J14" s="36">
        <f t="shared" ref="J14" si="4">SUM(J10:J13)</f>
        <v>1217944.0386900171</v>
      </c>
      <c r="K14" s="36">
        <f>SUM(K10:K13)</f>
        <v>517704</v>
      </c>
      <c r="L14" s="37">
        <f t="shared" ref="L14" si="5">SUM(L10:L13)</f>
        <v>1541179</v>
      </c>
      <c r="M14" s="35">
        <f>SUM(M10:M13)</f>
        <v>28615046.87904444</v>
      </c>
      <c r="N14" s="36">
        <f t="shared" ref="N14" si="6">SUM(N10:N13)</f>
        <v>55968808.834719136</v>
      </c>
      <c r="O14" s="36">
        <f>SUM(O10:O13)</f>
        <v>24789653</v>
      </c>
      <c r="P14" s="37">
        <f t="shared" ref="P14" si="7">SUM(P10:P13)</f>
        <v>51430531</v>
      </c>
      <c r="Q14" s="35">
        <f t="shared" si="3"/>
        <v>31469379.035149597</v>
      </c>
      <c r="R14" s="36">
        <f t="shared" si="3"/>
        <v>62160721.949512258</v>
      </c>
      <c r="S14" s="36">
        <f t="shared" si="3"/>
        <v>27605639</v>
      </c>
      <c r="T14" s="37">
        <f t="shared" si="3"/>
        <v>58377502</v>
      </c>
    </row>
    <row r="15" spans="2:23">
      <c r="B15" s="38">
        <v>1</v>
      </c>
      <c r="C15" s="39" t="s">
        <v>23</v>
      </c>
      <c r="D15" s="40" t="s">
        <v>24</v>
      </c>
      <c r="E15" s="41">
        <f>'[1]NL-5 CLAIMS SCH'!C17</f>
        <v>1109754.3389999992</v>
      </c>
      <c r="F15" s="42">
        <f>'[1]NL-5 CLAIMS SCH'!D17</f>
        <v>3089389.8369999994</v>
      </c>
      <c r="G15" s="42">
        <f>'[1]NL-5 CLAIMS SCH'!E17</f>
        <v>2074174</v>
      </c>
      <c r="H15" s="43">
        <f>'[1]NL-5 CLAIMS SCH'!F17</f>
        <v>3414820</v>
      </c>
      <c r="I15" s="41">
        <f>'[1]NL-5 CLAIMS SCH'!G17</f>
        <v>269226.46499999997</v>
      </c>
      <c r="J15" s="42">
        <f>'[1]NL-5 CLAIMS SCH'!H17</f>
        <v>384597.31700000039</v>
      </c>
      <c r="K15" s="42">
        <f>'[1]NL-5 CLAIMS SCH'!I17</f>
        <v>597944</v>
      </c>
      <c r="L15" s="43">
        <f>'[1]NL-5 CLAIMS SCH'!J17</f>
        <v>662704</v>
      </c>
      <c r="M15" s="41">
        <f>'[1]NL-5 CLAIMS SCH'!K17</f>
        <v>23175402.078000017</v>
      </c>
      <c r="N15" s="42">
        <f>'[1]NL-5 CLAIMS SCH'!L17</f>
        <v>42513402.82500001</v>
      </c>
      <c r="O15" s="42">
        <f>'[1]NL-5 CLAIMS SCH'!M17</f>
        <v>18103742</v>
      </c>
      <c r="P15" s="43">
        <f>'[1]NL-5 CLAIMS SCH'!N17</f>
        <v>36043785</v>
      </c>
      <c r="Q15" s="41">
        <f t="shared" ref="Q15:T20" si="8">+E15+I15+M15</f>
        <v>24554382.882000014</v>
      </c>
      <c r="R15" s="42">
        <f t="shared" si="8"/>
        <v>45987389.97900001</v>
      </c>
      <c r="S15" s="42">
        <f t="shared" si="8"/>
        <v>20775860</v>
      </c>
      <c r="T15" s="43">
        <f t="shared" si="8"/>
        <v>40121309</v>
      </c>
    </row>
    <row r="16" spans="2:23">
      <c r="B16" s="19">
        <v>2</v>
      </c>
      <c r="C16" s="20" t="s">
        <v>25</v>
      </c>
      <c r="D16" s="21" t="s">
        <v>26</v>
      </c>
      <c r="E16" s="22">
        <f>'[1]NL-6 COMM SCH'!C14</f>
        <v>201127.56799999997</v>
      </c>
      <c r="F16" s="23">
        <f>'[1]NL-6 COMM SCH'!D14</f>
        <v>359485.44800000003</v>
      </c>
      <c r="G16" s="23">
        <f>'[1]NL-6 COMM SCH'!E14</f>
        <v>97095</v>
      </c>
      <c r="H16" s="24">
        <f>'[1]NL-6 COMM SCH'!F14</f>
        <v>316690</v>
      </c>
      <c r="I16" s="22">
        <f>'[1]NL-6 COMM SCH'!G14</f>
        <v>1710.2460000000137</v>
      </c>
      <c r="J16" s="23">
        <f>'[1]NL-6 COMM SCH'!H14</f>
        <v>46583.201000000015</v>
      </c>
      <c r="K16" s="23">
        <f>'[1]NL-6 COMM SCH'!I14</f>
        <v>56769</v>
      </c>
      <c r="L16" s="24">
        <f>'[1]NL-6 COMM SCH'!J14</f>
        <v>105266</v>
      </c>
      <c r="M16" s="22">
        <f>'[1]NL-6 COMM SCH'!K14</f>
        <v>1265752.3470000003</v>
      </c>
      <c r="N16" s="23">
        <f>'[1]NL-6 COMM SCH'!L14</f>
        <v>2587995.2300000004</v>
      </c>
      <c r="O16" s="23">
        <f>'[1]NL-6 COMM SCH'!M14</f>
        <v>1334742</v>
      </c>
      <c r="P16" s="24">
        <f>'[1]NL-6 COMM SCH'!N14</f>
        <v>2544830</v>
      </c>
      <c r="Q16" s="22">
        <f t="shared" si="8"/>
        <v>1468590.1610000003</v>
      </c>
      <c r="R16" s="23">
        <f t="shared" si="8"/>
        <v>2994063.8790000007</v>
      </c>
      <c r="S16" s="23">
        <f t="shared" si="8"/>
        <v>1488606</v>
      </c>
      <c r="T16" s="24">
        <f t="shared" si="8"/>
        <v>2966786</v>
      </c>
    </row>
    <row r="17" spans="2:20">
      <c r="B17" s="19">
        <v>3</v>
      </c>
      <c r="C17" s="20" t="s">
        <v>27</v>
      </c>
      <c r="D17" s="21" t="s">
        <v>28</v>
      </c>
      <c r="E17" s="22">
        <f>F17</f>
        <v>1029066</v>
      </c>
      <c r="F17" s="23">
        <v>1029066</v>
      </c>
      <c r="G17" s="23">
        <f>H17</f>
        <v>946505</v>
      </c>
      <c r="H17" s="24">
        <v>946505</v>
      </c>
      <c r="I17" s="22">
        <f>J17</f>
        <v>209333</v>
      </c>
      <c r="J17" s="23">
        <v>209333</v>
      </c>
      <c r="K17" s="23">
        <f>L17</f>
        <v>216674</v>
      </c>
      <c r="L17" s="24">
        <v>216674</v>
      </c>
      <c r="M17" s="22">
        <f>N17</f>
        <v>12611536</v>
      </c>
      <c r="N17" s="23">
        <v>12611536</v>
      </c>
      <c r="O17" s="23">
        <f>P17</f>
        <v>10919262</v>
      </c>
      <c r="P17" s="24">
        <v>10919262</v>
      </c>
      <c r="Q17" s="22">
        <f t="shared" si="8"/>
        <v>13849935</v>
      </c>
      <c r="R17" s="23">
        <f t="shared" si="8"/>
        <v>13849935</v>
      </c>
      <c r="S17" s="23">
        <f t="shared" si="8"/>
        <v>12082441</v>
      </c>
      <c r="T17" s="24">
        <f t="shared" si="8"/>
        <v>12082441</v>
      </c>
    </row>
    <row r="18" spans="2:20">
      <c r="B18" s="19">
        <v>4</v>
      </c>
      <c r="C18" s="20" t="s">
        <v>29</v>
      </c>
      <c r="D18" s="21"/>
      <c r="E18" s="22"/>
      <c r="F18" s="23"/>
      <c r="G18" s="23"/>
      <c r="H18" s="24"/>
      <c r="I18" s="22"/>
      <c r="J18" s="23"/>
      <c r="K18" s="23"/>
      <c r="L18" s="24"/>
      <c r="M18" s="22"/>
      <c r="N18" s="23">
        <v>0</v>
      </c>
      <c r="O18" s="23"/>
      <c r="P18" s="24">
        <v>0</v>
      </c>
      <c r="Q18" s="22">
        <f t="shared" si="8"/>
        <v>0</v>
      </c>
      <c r="R18" s="23">
        <f t="shared" si="8"/>
        <v>0</v>
      </c>
      <c r="S18" s="23">
        <f t="shared" si="8"/>
        <v>0</v>
      </c>
      <c r="T18" s="24">
        <f t="shared" si="8"/>
        <v>0</v>
      </c>
    </row>
    <row r="19" spans="2:20">
      <c r="B19" s="19">
        <v>5</v>
      </c>
      <c r="C19" s="20" t="s">
        <v>30</v>
      </c>
      <c r="D19" s="21"/>
      <c r="E19" s="22"/>
      <c r="F19" s="23"/>
      <c r="G19" s="23"/>
      <c r="H19" s="24"/>
      <c r="I19" s="22"/>
      <c r="J19" s="23"/>
      <c r="K19" s="23"/>
      <c r="L19" s="24"/>
      <c r="M19" s="22"/>
      <c r="N19" s="23"/>
      <c r="O19" s="23"/>
      <c r="P19" s="24"/>
      <c r="Q19" s="22">
        <f t="shared" si="8"/>
        <v>0</v>
      </c>
      <c r="R19" s="23">
        <f t="shared" si="8"/>
        <v>0</v>
      </c>
      <c r="S19" s="23">
        <f t="shared" si="8"/>
        <v>0</v>
      </c>
      <c r="T19" s="24">
        <f t="shared" si="8"/>
        <v>0</v>
      </c>
    </row>
    <row r="20" spans="2:20" ht="21.75" thickBot="1">
      <c r="B20" s="26">
        <v>6</v>
      </c>
      <c r="C20" s="27" t="s">
        <v>31</v>
      </c>
      <c r="D20" s="28"/>
      <c r="E20" s="31">
        <f>F20</f>
        <v>0</v>
      </c>
      <c r="F20" s="29">
        <v>0</v>
      </c>
      <c r="G20" s="29">
        <f>H20</f>
        <v>0</v>
      </c>
      <c r="H20" s="30">
        <v>0</v>
      </c>
      <c r="I20" s="31">
        <f>J20</f>
        <v>0</v>
      </c>
      <c r="J20" s="29">
        <v>0</v>
      </c>
      <c r="K20" s="29">
        <f>L20</f>
        <v>0</v>
      </c>
      <c r="L20" s="30">
        <v>0</v>
      </c>
      <c r="M20" s="31">
        <f>N20</f>
        <v>0</v>
      </c>
      <c r="N20" s="29">
        <v>0</v>
      </c>
      <c r="O20" s="29">
        <f>P20</f>
        <v>0</v>
      </c>
      <c r="P20" s="30">
        <v>0</v>
      </c>
      <c r="Q20" s="31">
        <f t="shared" si="8"/>
        <v>0</v>
      </c>
      <c r="R20" s="29">
        <f t="shared" si="8"/>
        <v>0</v>
      </c>
      <c r="S20" s="29">
        <f t="shared" si="8"/>
        <v>0</v>
      </c>
      <c r="T20" s="30">
        <f t="shared" si="8"/>
        <v>0</v>
      </c>
    </row>
    <row r="21" spans="2:20" s="11" customFormat="1" ht="21.75" thickBot="1">
      <c r="B21" s="32"/>
      <c r="C21" s="33" t="s">
        <v>32</v>
      </c>
      <c r="D21" s="34"/>
      <c r="E21" s="35">
        <f>SUM(E15:E20)</f>
        <v>2339947.9069999992</v>
      </c>
      <c r="F21" s="36">
        <f t="shared" ref="F21" si="9">SUM(F15:F20)</f>
        <v>4477941.2849999992</v>
      </c>
      <c r="G21" s="36">
        <f>SUM(G15:G20)</f>
        <v>3117774</v>
      </c>
      <c r="H21" s="37">
        <f t="shared" ref="H21:T21" si="10">SUM(H15:H20)</f>
        <v>4678015</v>
      </c>
      <c r="I21" s="35">
        <f>SUM(I15:I20)</f>
        <v>480269.71100000001</v>
      </c>
      <c r="J21" s="36">
        <f t="shared" ref="J21" si="11">SUM(J15:J20)</f>
        <v>640513.51800000039</v>
      </c>
      <c r="K21" s="36">
        <f>SUM(K15:K20)</f>
        <v>871387</v>
      </c>
      <c r="L21" s="37">
        <f t="shared" ref="L21" si="12">SUM(L15:L20)</f>
        <v>984644</v>
      </c>
      <c r="M21" s="35">
        <f>SUM(M15:M20)</f>
        <v>37052690.425000012</v>
      </c>
      <c r="N21" s="36">
        <f t="shared" ref="N21" si="13">SUM(N15:N20)</f>
        <v>57712934.055000007</v>
      </c>
      <c r="O21" s="36">
        <f>SUM(O15:O20)</f>
        <v>30357746</v>
      </c>
      <c r="P21" s="37">
        <f t="shared" ref="P21" si="14">SUM(P15:P20)</f>
        <v>49507877</v>
      </c>
      <c r="Q21" s="35">
        <f t="shared" si="10"/>
        <v>39872908.043000013</v>
      </c>
      <c r="R21" s="36">
        <f t="shared" si="10"/>
        <v>62831388.85800001</v>
      </c>
      <c r="S21" s="36">
        <f t="shared" si="10"/>
        <v>34346907</v>
      </c>
      <c r="T21" s="37">
        <f t="shared" si="10"/>
        <v>55170536</v>
      </c>
    </row>
    <row r="22" spans="2:20" s="11" customFormat="1">
      <c r="B22" s="44"/>
      <c r="C22" s="45" t="s">
        <v>33</v>
      </c>
      <c r="D22" s="46"/>
      <c r="E22" s="47">
        <f>E14-E21</f>
        <v>-10694.35089189373</v>
      </c>
      <c r="F22" s="48">
        <f t="shared" ref="F22" si="15">F14-F21</f>
        <v>496027.79110310506</v>
      </c>
      <c r="G22" s="48">
        <f>G14-G21</f>
        <v>-819492</v>
      </c>
      <c r="H22" s="49">
        <f t="shared" ref="H22:T22" si="16">H14-H21</f>
        <v>727777</v>
      </c>
      <c r="I22" s="47">
        <f>I14-I21</f>
        <v>44808.888997053145</v>
      </c>
      <c r="J22" s="48">
        <f t="shared" ref="J22" si="17">J14-J21</f>
        <v>577430.52069001668</v>
      </c>
      <c r="K22" s="48">
        <f>K14-K21</f>
        <v>-353683</v>
      </c>
      <c r="L22" s="49">
        <f t="shared" ref="L22" si="18">L14-L21</f>
        <v>556535</v>
      </c>
      <c r="M22" s="47">
        <f>M14-M21</f>
        <v>-8437643.5459555723</v>
      </c>
      <c r="N22" s="48">
        <f t="shared" ref="N22" si="19">N14-N21</f>
        <v>-1744125.2202808708</v>
      </c>
      <c r="O22" s="48">
        <f>O14-O21</f>
        <v>-5568093</v>
      </c>
      <c r="P22" s="49">
        <f t="shared" ref="P22" si="20">P14-P21</f>
        <v>1922654</v>
      </c>
      <c r="Q22" s="47">
        <f t="shared" si="16"/>
        <v>-8403529.007850416</v>
      </c>
      <c r="R22" s="48">
        <f t="shared" si="16"/>
        <v>-670666.90848775208</v>
      </c>
      <c r="S22" s="48">
        <f t="shared" si="16"/>
        <v>-6741268</v>
      </c>
      <c r="T22" s="49">
        <f t="shared" si="16"/>
        <v>3206966</v>
      </c>
    </row>
    <row r="23" spans="2:20">
      <c r="B23" s="19"/>
      <c r="C23" s="50"/>
      <c r="D23" s="21"/>
      <c r="E23" s="22"/>
      <c r="F23" s="23"/>
      <c r="G23" s="23"/>
      <c r="H23" s="24"/>
      <c r="I23" s="22"/>
      <c r="J23" s="23"/>
      <c r="K23" s="23"/>
      <c r="L23" s="24"/>
      <c r="M23" s="22"/>
      <c r="N23" s="23"/>
      <c r="O23" s="23"/>
      <c r="P23" s="24"/>
      <c r="Q23" s="22"/>
      <c r="R23" s="23"/>
      <c r="S23" s="23"/>
      <c r="T23" s="24"/>
    </row>
    <row r="24" spans="2:20">
      <c r="B24" s="19"/>
      <c r="C24" s="50" t="s">
        <v>34</v>
      </c>
      <c r="D24" s="21"/>
      <c r="E24" s="22"/>
      <c r="F24" s="23"/>
      <c r="G24" s="23"/>
      <c r="H24" s="24"/>
      <c r="I24" s="22"/>
      <c r="J24" s="23"/>
      <c r="K24" s="23"/>
      <c r="L24" s="24"/>
      <c r="M24" s="22"/>
      <c r="N24" s="23"/>
      <c r="O24" s="23"/>
      <c r="P24" s="24"/>
      <c r="Q24" s="22"/>
      <c r="R24" s="23"/>
      <c r="S24" s="23"/>
      <c r="T24" s="24"/>
    </row>
    <row r="25" spans="2:20">
      <c r="B25" s="19"/>
      <c r="C25" s="20" t="s">
        <v>35</v>
      </c>
      <c r="D25" s="21"/>
      <c r="E25" s="22">
        <v>499593.64910810674</v>
      </c>
      <c r="F25" s="23">
        <f t="shared" ref="F25" si="21">F22</f>
        <v>496027.79110310506</v>
      </c>
      <c r="G25" s="23">
        <v>-253137</v>
      </c>
      <c r="H25" s="24">
        <f t="shared" ref="H25" si="22">H22</f>
        <v>727777</v>
      </c>
      <c r="I25" s="22">
        <v>159341.88899705309</v>
      </c>
      <c r="J25" s="23">
        <f t="shared" ref="J25:L25" si="23">J22</f>
        <v>577430.52069001668</v>
      </c>
      <c r="K25" s="23">
        <v>-217296</v>
      </c>
      <c r="L25" s="24">
        <f t="shared" si="23"/>
        <v>556535</v>
      </c>
      <c r="M25" s="22">
        <v>-2366362.545955576</v>
      </c>
      <c r="N25" s="23">
        <f t="shared" ref="N25:P25" si="24">N22</f>
        <v>-1744125.2202808708</v>
      </c>
      <c r="O25" s="23">
        <v>69747</v>
      </c>
      <c r="P25" s="24">
        <f t="shared" si="24"/>
        <v>1922654</v>
      </c>
      <c r="Q25" s="22">
        <f t="shared" ref="Q25:T27" si="25">+E25+I25+M25</f>
        <v>-1707427.0078504162</v>
      </c>
      <c r="R25" s="23">
        <f t="shared" si="25"/>
        <v>-670666.90848774905</v>
      </c>
      <c r="S25" s="23">
        <f t="shared" si="25"/>
        <v>-400686</v>
      </c>
      <c r="T25" s="24">
        <f t="shared" si="25"/>
        <v>3206966</v>
      </c>
    </row>
    <row r="26" spans="2:20">
      <c r="B26" s="19"/>
      <c r="C26" s="20" t="s">
        <v>36</v>
      </c>
      <c r="D26" s="21"/>
      <c r="E26" s="22"/>
      <c r="F26" s="23"/>
      <c r="G26" s="23"/>
      <c r="H26" s="24"/>
      <c r="I26" s="22"/>
      <c r="J26" s="23"/>
      <c r="K26" s="23"/>
      <c r="L26" s="24"/>
      <c r="M26" s="22"/>
      <c r="N26" s="23"/>
      <c r="O26" s="23"/>
      <c r="P26" s="24"/>
      <c r="Q26" s="22">
        <f t="shared" si="25"/>
        <v>0</v>
      </c>
      <c r="R26" s="23">
        <f t="shared" si="25"/>
        <v>0</v>
      </c>
      <c r="S26" s="23">
        <f t="shared" si="25"/>
        <v>0</v>
      </c>
      <c r="T26" s="24">
        <f t="shared" si="25"/>
        <v>0</v>
      </c>
    </row>
    <row r="27" spans="2:20" ht="21.75" thickBot="1">
      <c r="B27" s="26"/>
      <c r="C27" s="27" t="s">
        <v>37</v>
      </c>
      <c r="D27" s="28"/>
      <c r="E27" s="31"/>
      <c r="F27" s="29"/>
      <c r="G27" s="29"/>
      <c r="H27" s="30"/>
      <c r="I27" s="31"/>
      <c r="J27" s="29"/>
      <c r="K27" s="29"/>
      <c r="L27" s="30"/>
      <c r="M27" s="31"/>
      <c r="N27" s="29"/>
      <c r="O27" s="29"/>
      <c r="P27" s="30"/>
      <c r="Q27" s="31">
        <f t="shared" si="25"/>
        <v>0</v>
      </c>
      <c r="R27" s="29">
        <f t="shared" si="25"/>
        <v>0</v>
      </c>
      <c r="S27" s="29">
        <f t="shared" si="25"/>
        <v>0</v>
      </c>
      <c r="T27" s="30">
        <f t="shared" si="25"/>
        <v>0</v>
      </c>
    </row>
    <row r="28" spans="2:20" s="11" customFormat="1" ht="21.75" thickBot="1">
      <c r="B28" s="32"/>
      <c r="C28" s="33" t="s">
        <v>38</v>
      </c>
      <c r="D28" s="34"/>
      <c r="E28" s="35">
        <f>SUM(E25:E27)</f>
        <v>499593.64910810674</v>
      </c>
      <c r="F28" s="36">
        <f t="shared" ref="F28" si="26">SUM(F25:F27)</f>
        <v>496027.79110310506</v>
      </c>
      <c r="G28" s="36">
        <f>SUM(G25:G27)</f>
        <v>-253137</v>
      </c>
      <c r="H28" s="37">
        <f t="shared" ref="H28:T28" si="27">SUM(H25:H27)</f>
        <v>727777</v>
      </c>
      <c r="I28" s="35">
        <f>SUM(I25:I27)</f>
        <v>159341.88899705309</v>
      </c>
      <c r="J28" s="36">
        <f t="shared" ref="J28" si="28">SUM(J25:J27)</f>
        <v>577430.52069001668</v>
      </c>
      <c r="K28" s="36">
        <f>SUM(K25:K27)</f>
        <v>-217296</v>
      </c>
      <c r="L28" s="37">
        <f t="shared" ref="L28" si="29">SUM(L25:L27)</f>
        <v>556535</v>
      </c>
      <c r="M28" s="35">
        <f>SUM(M25:M27)</f>
        <v>-2366362.545955576</v>
      </c>
      <c r="N28" s="36">
        <f t="shared" ref="N28" si="30">SUM(N25:N27)</f>
        <v>-1744125.2202808708</v>
      </c>
      <c r="O28" s="36">
        <f>SUM(O25:O27)</f>
        <v>69747</v>
      </c>
      <c r="P28" s="37">
        <f t="shared" ref="P28" si="31">SUM(P25:P27)</f>
        <v>1922654</v>
      </c>
      <c r="Q28" s="35">
        <f t="shared" si="27"/>
        <v>-1707427.0078504162</v>
      </c>
      <c r="R28" s="36">
        <f t="shared" si="27"/>
        <v>-670666.90848774905</v>
      </c>
      <c r="S28" s="36">
        <f t="shared" si="27"/>
        <v>-400686</v>
      </c>
      <c r="T28" s="37">
        <f t="shared" si="27"/>
        <v>3206966</v>
      </c>
    </row>
    <row r="30" spans="2:20">
      <c r="C30" s="51" t="s">
        <v>39</v>
      </c>
      <c r="D30" s="51"/>
      <c r="E30" s="51"/>
      <c r="F30" s="51"/>
      <c r="G30" s="51"/>
    </row>
    <row r="31" spans="2:20">
      <c r="C31" s="51" t="s">
        <v>40</v>
      </c>
      <c r="D31" s="51"/>
      <c r="E31" s="51"/>
      <c r="F31" s="51"/>
      <c r="G31" s="51"/>
    </row>
  </sheetData>
  <mergeCells count="12">
    <mergeCell ref="M8:P8"/>
    <mergeCell ref="Q8:T8"/>
    <mergeCell ref="B1:T1"/>
    <mergeCell ref="B2:T2"/>
    <mergeCell ref="B3:T3"/>
    <mergeCell ref="B5:T5"/>
    <mergeCell ref="B6:T6"/>
    <mergeCell ref="B8:B9"/>
    <mergeCell ref="C8:C9"/>
    <mergeCell ref="D8:D9"/>
    <mergeCell ref="E8:H8"/>
    <mergeCell ref="I8:L8"/>
  </mergeCells>
  <hyperlinks>
    <hyperlink ref="W4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 REV ACC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2015-12-08T09:50:47Z</dcterms:created>
  <dcterms:modified xsi:type="dcterms:W3CDTF">2015-12-08T09:50:47Z</dcterms:modified>
</cp:coreProperties>
</file>