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5480" windowHeight="10170"/>
  </bookViews>
  <sheets>
    <sheet name="FORM 41 FROM 1005-06 TO 2009-10" sheetId="4" r:id="rId1"/>
    <sheet name="CLASS-WISE AS ON 31-03-11" sheetId="5" r:id="rId2"/>
    <sheet name="FORM 41 RO-WISE" sheetId="6" r:id="rId3"/>
  </sheets>
  <calcPr calcId="124519"/>
</workbook>
</file>

<file path=xl/calcChain.xml><?xml version="1.0" encoding="utf-8"?>
<calcChain xmlns="http://schemas.openxmlformats.org/spreadsheetml/2006/main">
  <c r="G16" i="4"/>
  <c r="F16"/>
  <c r="E16"/>
  <c r="C17"/>
  <c r="D16"/>
  <c r="H15"/>
  <c r="H14"/>
  <c r="H13"/>
  <c r="H12"/>
  <c r="H16" s="1"/>
  <c r="C43" i="5" l="1"/>
  <c r="G31" i="6" l="1"/>
  <c r="G33"/>
  <c r="G32"/>
  <c r="G30"/>
  <c r="G29"/>
  <c r="G28"/>
  <c r="G27"/>
  <c r="G26"/>
  <c r="G25"/>
  <c r="G24"/>
  <c r="G22"/>
  <c r="G21"/>
  <c r="G20"/>
  <c r="G19"/>
  <c r="G18"/>
  <c r="G17"/>
  <c r="G16"/>
  <c r="G15"/>
  <c r="G12"/>
  <c r="G11"/>
  <c r="G10"/>
  <c r="G9"/>
  <c r="G8"/>
  <c r="G23"/>
  <c r="G53" i="5"/>
  <c r="G51"/>
  <c r="G49"/>
  <c r="G47"/>
  <c r="G45"/>
  <c r="F56"/>
  <c r="F55"/>
  <c r="F54"/>
  <c r="F52"/>
  <c r="F50"/>
  <c r="F48"/>
  <c r="F46"/>
  <c r="F44"/>
  <c r="F43"/>
  <c r="F22"/>
  <c r="F21"/>
  <c r="F20"/>
  <c r="F18"/>
  <c r="F16"/>
  <c r="F14"/>
  <c r="F12"/>
  <c r="F10"/>
  <c r="F9"/>
  <c r="E56"/>
  <c r="D56"/>
  <c r="C56"/>
  <c r="B56"/>
  <c r="E55"/>
  <c r="D55"/>
  <c r="C55"/>
  <c r="B55"/>
  <c r="G55" s="1"/>
  <c r="E54"/>
  <c r="D54"/>
  <c r="C54"/>
  <c r="B54"/>
  <c r="G54" s="1"/>
  <c r="E52"/>
  <c r="D52"/>
  <c r="C52"/>
  <c r="B52"/>
  <c r="G52" s="1"/>
  <c r="E50"/>
  <c r="D50"/>
  <c r="C50"/>
  <c r="B50"/>
  <c r="G50" s="1"/>
  <c r="E48"/>
  <c r="D48"/>
  <c r="C48"/>
  <c r="B48"/>
  <c r="G48" s="1"/>
  <c r="E46"/>
  <c r="D46"/>
  <c r="C46"/>
  <c r="B46"/>
  <c r="G46" s="1"/>
  <c r="E44"/>
  <c r="D44"/>
  <c r="C44"/>
  <c r="B44"/>
  <c r="G44" s="1"/>
  <c r="E43"/>
  <c r="D43"/>
  <c r="B43"/>
  <c r="G43" s="1"/>
  <c r="G23"/>
  <c r="E22"/>
  <c r="D22"/>
  <c r="C22"/>
  <c r="B22"/>
  <c r="E21"/>
  <c r="D21"/>
  <c r="C21"/>
  <c r="B21"/>
  <c r="D20"/>
  <c r="C20"/>
  <c r="B20"/>
  <c r="G19"/>
  <c r="D18"/>
  <c r="C18"/>
  <c r="B18"/>
  <c r="E16"/>
  <c r="D16"/>
  <c r="C16"/>
  <c r="B16"/>
  <c r="G15"/>
  <c r="E14"/>
  <c r="D14"/>
  <c r="C14"/>
  <c r="B14"/>
  <c r="E12"/>
  <c r="D12"/>
  <c r="C12"/>
  <c r="B12"/>
  <c r="G11"/>
  <c r="E10"/>
  <c r="D10"/>
  <c r="C10"/>
  <c r="B10"/>
  <c r="E9"/>
  <c r="D9"/>
  <c r="C9"/>
  <c r="B9"/>
  <c r="G56" l="1"/>
  <c r="G21"/>
  <c r="G22"/>
</calcChain>
</file>

<file path=xl/sharedStrings.xml><?xml version="1.0" encoding="utf-8"?>
<sst xmlns="http://schemas.openxmlformats.org/spreadsheetml/2006/main" count="168" uniqueCount="106">
  <si>
    <t xml:space="preserve"> </t>
  </si>
  <si>
    <t>a)</t>
  </si>
  <si>
    <t>Sales Related</t>
  </si>
  <si>
    <t>b)</t>
  </si>
  <si>
    <t>c)</t>
  </si>
  <si>
    <t>Insurance Policy Coverage related</t>
  </si>
  <si>
    <t>d)</t>
  </si>
  <si>
    <t>Claims related</t>
  </si>
  <si>
    <t>e)</t>
  </si>
  <si>
    <t>Total Number</t>
  </si>
  <si>
    <t>TOTAL</t>
  </si>
  <si>
    <t>FORM NL-41</t>
  </si>
  <si>
    <t>GREIVANCE DISPOSAL</t>
  </si>
  <si>
    <t>Insurer:</t>
  </si>
  <si>
    <t>NATIONAL INSURANCE CO. LTD.</t>
  </si>
  <si>
    <t>Date:</t>
  </si>
  <si>
    <t>(Rs in Lakhs)</t>
  </si>
  <si>
    <t>GRIEVANCE DISPOSAL</t>
  </si>
  <si>
    <t>Sl No.</t>
  </si>
  <si>
    <t>Particulars</t>
  </si>
  <si>
    <t xml:space="preserve"> Opening balance *  </t>
  </si>
  <si>
    <t xml:space="preserve">Additions </t>
  </si>
  <si>
    <t>Complaints Resolved</t>
  </si>
  <si>
    <t>Complaints Pending</t>
  </si>
  <si>
    <t>Fully Accepted</t>
  </si>
  <si>
    <t>Partial Accepted</t>
  </si>
  <si>
    <t>Rejected</t>
  </si>
  <si>
    <t>Complaints made by customers</t>
  </si>
  <si>
    <t>Policy Administration Related</t>
  </si>
  <si>
    <t>others</t>
  </si>
  <si>
    <t>Duration wise Pending Status</t>
  </si>
  <si>
    <t>Complaints made by intermediaries</t>
  </si>
  <si>
    <t>Total</t>
  </si>
  <si>
    <t>Less than 15 days</t>
  </si>
  <si>
    <t>Greater than 15 days</t>
  </si>
  <si>
    <t>* Opening balance should tally with the closing balance of the previous financial year.</t>
  </si>
  <si>
    <t>FIRE</t>
  </si>
  <si>
    <t>MARINE CARGO</t>
  </si>
  <si>
    <t>MARINE HULL</t>
  </si>
  <si>
    <t>MOTOR OD</t>
  </si>
  <si>
    <t>MOTOR TP</t>
  </si>
  <si>
    <t>TPA - MEDICLAIM</t>
  </si>
  <si>
    <t>MEDICLAIM (NON - TPA)</t>
  </si>
  <si>
    <t>PERSONAL ACCIDENT</t>
  </si>
  <si>
    <t>AVIATION</t>
  </si>
  <si>
    <t>ENGINEERING</t>
  </si>
  <si>
    <t>OVERSEAS MEDICLAIM</t>
  </si>
  <si>
    <t>OTHER MISC TB</t>
  </si>
  <si>
    <t>MISC RURAL NTB</t>
  </si>
  <si>
    <t>PERSONNEL DEPARTMENT</t>
  </si>
  <si>
    <t>OTHERS</t>
  </si>
  <si>
    <t>Grievance Pending</t>
  </si>
  <si>
    <t>at the beginning</t>
  </si>
  <si>
    <t>of the year</t>
  </si>
  <si>
    <t xml:space="preserve">Grievance </t>
  </si>
  <si>
    <t>reported during</t>
  </si>
  <si>
    <t>the year</t>
  </si>
  <si>
    <t>Number of past</t>
  </si>
  <si>
    <t>complaints received</t>
  </si>
  <si>
    <t>during the year</t>
  </si>
  <si>
    <t>Number of new</t>
  </si>
  <si>
    <t>complaints during</t>
  </si>
  <si>
    <t>pending at the</t>
  </si>
  <si>
    <t>end of the year</t>
  </si>
  <si>
    <t xml:space="preserve">C L A S S </t>
  </si>
  <si>
    <t xml:space="preserve">  </t>
  </si>
  <si>
    <t>redressed during</t>
  </si>
  <si>
    <t>REGIONAL OFFICES</t>
  </si>
  <si>
    <t xml:space="preserve">OPENING BALANCE AS ON </t>
  </si>
  <si>
    <t>1ST APRIL, 2010</t>
  </si>
  <si>
    <t>ADDITIONS DURING</t>
  </si>
  <si>
    <t>2010-2011</t>
  </si>
  <si>
    <t>FULLY ACCEPTED</t>
  </si>
  <si>
    <t>PARTIAL ACCEPTED</t>
  </si>
  <si>
    <t>REJECTED</t>
  </si>
  <si>
    <t>COMPLAINTS PENDING</t>
  </si>
  <si>
    <t>AS ON 31/03/2011</t>
  </si>
  <si>
    <t xml:space="preserve">                                                                                  C  O  M  P  L  A  I  N  T  S      R  E  S  O  L  V  E  D</t>
  </si>
  <si>
    <t>CRO-I</t>
  </si>
  <si>
    <t>CRO-II</t>
  </si>
  <si>
    <t>PTRO</t>
  </si>
  <si>
    <t>GRO</t>
  </si>
  <si>
    <t>BBRO</t>
  </si>
  <si>
    <t>NPRO</t>
  </si>
  <si>
    <t>PRO</t>
  </si>
  <si>
    <t>IRO</t>
  </si>
  <si>
    <t>ARO</t>
  </si>
  <si>
    <t>BDRO</t>
  </si>
  <si>
    <t>DRO-I</t>
  </si>
  <si>
    <t>DRO-II</t>
  </si>
  <si>
    <t>DDRO</t>
  </si>
  <si>
    <t>CHRO-I</t>
  </si>
  <si>
    <t>CHRO-II</t>
  </si>
  <si>
    <t>LRO</t>
  </si>
  <si>
    <t>JRO</t>
  </si>
  <si>
    <t>CNRO</t>
  </si>
  <si>
    <t>BRO</t>
  </si>
  <si>
    <t>CBRO</t>
  </si>
  <si>
    <t>KRO</t>
  </si>
  <si>
    <t>HRO</t>
  </si>
  <si>
    <t>HO (MID)</t>
  </si>
  <si>
    <t>MBRO-II</t>
  </si>
  <si>
    <t>MBRO-I</t>
  </si>
  <si>
    <t>Anabil Bhattacharya</t>
  </si>
  <si>
    <t>Manager-in-charge</t>
  </si>
  <si>
    <t>CRM Department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</si>
</sst>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b/>
      <sz val="11"/>
      <color indexed="56"/>
      <name val="Garamond"/>
      <family val="1"/>
    </font>
    <font>
      <i/>
      <sz val="11"/>
      <color indexed="8"/>
      <name val="Calibri"/>
      <family val="2"/>
    </font>
    <font>
      <b/>
      <sz val="11"/>
      <name val="Book Antiqua"/>
      <family val="1"/>
    </font>
    <font>
      <sz val="11"/>
      <name val="Book Antiqua"/>
      <family val="1"/>
    </font>
    <font>
      <sz val="22"/>
      <name val="Book Antiqua"/>
      <family val="1"/>
    </font>
    <font>
      <b/>
      <sz val="22"/>
      <name val="Book Antiqua"/>
      <family val="1"/>
    </font>
    <font>
      <sz val="2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DCD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0">
    <xf numFmtId="0" fontId="0" fillId="0" borderId="0" xfId="0"/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Border="1"/>
    <xf numFmtId="0" fontId="5" fillId="3" borderId="0" xfId="0" applyFont="1" applyFill="1" applyBorder="1" applyAlignment="1"/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/>
    </xf>
    <xf numFmtId="0" fontId="6" fillId="0" borderId="0" xfId="0" applyFont="1"/>
    <xf numFmtId="0" fontId="7" fillId="0" borderId="7" xfId="0" applyFont="1" applyBorder="1"/>
    <xf numFmtId="0" fontId="6" fillId="0" borderId="0" xfId="0" applyFont="1" applyBorder="1"/>
    <xf numFmtId="0" fontId="3" fillId="0" borderId="0" xfId="1"/>
    <xf numFmtId="0" fontId="3" fillId="0" borderId="0" xfId="1" applyBorder="1"/>
    <xf numFmtId="0" fontId="8" fillId="0" borderId="0" xfId="1" applyFont="1" applyFill="1"/>
    <xf numFmtId="0" fontId="3" fillId="0" borderId="0" xfId="1" applyFill="1"/>
    <xf numFmtId="0" fontId="10" fillId="0" borderId="0" xfId="0" applyFont="1" applyFill="1"/>
    <xf numFmtId="2" fontId="9" fillId="0" borderId="8" xfId="0" applyNumberFormat="1" applyFont="1" applyFill="1" applyBorder="1" applyAlignment="1">
      <alignment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/>
    </xf>
    <xf numFmtId="0" fontId="9" fillId="0" borderId="8" xfId="0" applyFont="1" applyFill="1" applyBorder="1"/>
    <xf numFmtId="0" fontId="10" fillId="0" borderId="8" xfId="0" applyFont="1" applyFill="1" applyBorder="1"/>
    <xf numFmtId="0" fontId="10" fillId="0" borderId="8" xfId="0" applyFont="1" applyFill="1" applyBorder="1" applyProtection="1"/>
    <xf numFmtId="0" fontId="9" fillId="0" borderId="11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0" fillId="0" borderId="0" xfId="0" applyFont="1" applyFill="1" applyBorder="1"/>
    <xf numFmtId="0" fontId="11" fillId="0" borderId="8" xfId="0" applyFont="1" applyFill="1" applyBorder="1" applyAlignment="1" applyProtection="1">
      <alignment horizontal="center" vertical="center"/>
      <protection locked="0"/>
    </xf>
    <xf numFmtId="0" fontId="12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1" fontId="11" fillId="0" borderId="8" xfId="0" applyNumberFormat="1" applyFont="1" applyFill="1" applyBorder="1" applyAlignment="1" applyProtection="1">
      <alignment horizontal="center" vertical="center"/>
      <protection locked="0"/>
    </xf>
    <xf numFmtId="1" fontId="12" fillId="0" borderId="8" xfId="0" applyNumberFormat="1" applyFont="1" applyFill="1" applyBorder="1" applyAlignment="1">
      <alignment horizontal="center" vertical="center"/>
    </xf>
    <xf numFmtId="9" fontId="0" fillId="0" borderId="0" xfId="0" applyNumberFormat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" fontId="2" fillId="4" borderId="8" xfId="0" applyNumberFormat="1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1" fontId="2" fillId="4" borderId="17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5" fillId="0" borderId="0" xfId="0" applyFont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4" xfId="0" applyBorder="1"/>
    <xf numFmtId="0" fontId="0" fillId="0" borderId="21" xfId="0" applyBorder="1"/>
    <xf numFmtId="0" fontId="2" fillId="0" borderId="12" xfId="0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2" fontId="9" fillId="0" borderId="9" xfId="0" applyNumberFormat="1" applyFont="1" applyFill="1" applyBorder="1" applyAlignment="1">
      <alignment horizontal="center" vertical="top"/>
    </xf>
    <xf numFmtId="2" fontId="9" fillId="0" borderId="8" xfId="0" applyNumberFormat="1" applyFont="1" applyFill="1" applyBorder="1" applyAlignment="1">
      <alignment horizontal="center" vertical="top"/>
    </xf>
    <xf numFmtId="2" fontId="9" fillId="0" borderId="15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DCD1"/>
      <color rgb="FFF5F5F5"/>
      <color rgb="FFE8E8E8"/>
      <color rgb="FFFFC1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418</xdr:row>
      <xdr:rowOff>85725</xdr:rowOff>
    </xdr:from>
    <xdr:to>
      <xdr:col>7</xdr:col>
      <xdr:colOff>1390650</xdr:colOff>
      <xdr:row>421</xdr:row>
      <xdr:rowOff>38100</xdr:rowOff>
    </xdr:to>
    <xdr:sp macro="" textlink="">
      <xdr:nvSpPr>
        <xdr:cNvPr id="18" name="TextBox 17"/>
        <xdr:cNvSpPr txBox="1"/>
      </xdr:nvSpPr>
      <xdr:spPr>
        <a:xfrm>
          <a:off x="6762750" y="96240600"/>
          <a:ext cx="4086225" cy="5238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050" b="1"/>
            <a:t>GRIEVANCE</a:t>
          </a:r>
          <a:r>
            <a:rPr lang="en-US" sz="1050" b="1" baseline="0"/>
            <a:t> STATUS AS ON </a:t>
          </a:r>
          <a:r>
            <a:rPr lang="en-US" sz="1400" b="1" baseline="0"/>
            <a:t>30TH SEPT, 2011 </a:t>
          </a:r>
          <a:r>
            <a:rPr lang="en-US" sz="1050" b="1" baseline="0"/>
            <a:t>IN RESPECT OF GENERAL /  IRDA / DPG / MINISTRY GRIEVANCES</a:t>
          </a:r>
          <a:endParaRPr lang="en-US" sz="105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1047750</xdr:colOff>
      <xdr:row>1</xdr:row>
      <xdr:rowOff>66675</xdr:rowOff>
    </xdr:from>
    <xdr:to>
      <xdr:col>6</xdr:col>
      <xdr:colOff>114300</xdr:colOff>
      <xdr:row>4</xdr:row>
      <xdr:rowOff>9525</xdr:rowOff>
    </xdr:to>
    <xdr:sp macro="" textlink="">
      <xdr:nvSpPr>
        <xdr:cNvPr id="2" name="TextBox 1"/>
        <xdr:cNvSpPr txBox="1"/>
      </xdr:nvSpPr>
      <xdr:spPr>
        <a:xfrm>
          <a:off x="1047750" y="257175"/>
          <a:ext cx="6924675" cy="5143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800"/>
            <a:t>CLASS - WISE BREAK-UP OF </a:t>
          </a:r>
        </a:p>
        <a:p>
          <a:pPr algn="ctr"/>
          <a:r>
            <a:rPr lang="en-US" sz="1800"/>
            <a:t>GRIEVANCES PENDING</a:t>
          </a:r>
          <a:r>
            <a:rPr lang="en-US" sz="1800" baseline="0"/>
            <a:t> AS ON 31ST MARCH, 2010</a:t>
          </a:r>
          <a:endParaRPr lang="en-US" sz="1800"/>
        </a:p>
      </xdr:txBody>
    </xdr:sp>
    <xdr:clientData/>
  </xdr:twoCellAnchor>
  <xdr:twoCellAnchor>
    <xdr:from>
      <xdr:col>0</xdr:col>
      <xdr:colOff>1047750</xdr:colOff>
      <xdr:row>35</xdr:row>
      <xdr:rowOff>66675</xdr:rowOff>
    </xdr:from>
    <xdr:to>
      <xdr:col>6</xdr:col>
      <xdr:colOff>114300</xdr:colOff>
      <xdr:row>38</xdr:row>
      <xdr:rowOff>9525</xdr:rowOff>
    </xdr:to>
    <xdr:sp macro="" textlink="">
      <xdr:nvSpPr>
        <xdr:cNvPr id="3" name="TextBox 2"/>
        <xdr:cNvSpPr txBox="1"/>
      </xdr:nvSpPr>
      <xdr:spPr>
        <a:xfrm>
          <a:off x="1047750" y="257175"/>
          <a:ext cx="7000875" cy="5143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800"/>
            <a:t>CLASS - WISE BREAK-UP OF </a:t>
          </a:r>
        </a:p>
        <a:p>
          <a:pPr algn="ctr"/>
          <a:r>
            <a:rPr lang="en-US" sz="1800"/>
            <a:t>GRIEVANCES PENDING</a:t>
          </a:r>
          <a:r>
            <a:rPr lang="en-US" sz="1800" baseline="0"/>
            <a:t> AS ON 31ST MARCH, 2011</a:t>
          </a:r>
          <a:endParaRPr lang="en-US" sz="18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1</xdr:row>
      <xdr:rowOff>28575</xdr:rowOff>
    </xdr:from>
    <xdr:to>
      <xdr:col>6</xdr:col>
      <xdr:colOff>95250</xdr:colOff>
      <xdr:row>3</xdr:row>
      <xdr:rowOff>66675</xdr:rowOff>
    </xdr:to>
    <xdr:sp macro="" textlink="">
      <xdr:nvSpPr>
        <xdr:cNvPr id="2" name="TextBox 1"/>
        <xdr:cNvSpPr txBox="1"/>
      </xdr:nvSpPr>
      <xdr:spPr>
        <a:xfrm>
          <a:off x="1885950" y="219075"/>
          <a:ext cx="6467475" cy="419100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wrap="square" rtlCol="0" anchor="t"/>
        <a:lstStyle/>
        <a:p>
          <a:pPr algn="ctr"/>
          <a:r>
            <a:rPr lang="en-US" sz="2000" u="sng"/>
            <a:t>FORM 41 (ORIGINAL FIGURES</a:t>
          </a:r>
          <a:r>
            <a:rPr lang="en-US" sz="2000" u="sng" baseline="0"/>
            <a:t>) RECEIVED FROM ROS</a:t>
          </a:r>
          <a:endParaRPr lang="en-US" sz="2000" u="sng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topLeftCell="A16" workbookViewId="0">
      <selection activeCell="D28" sqref="D28"/>
    </sheetView>
  </sheetViews>
  <sheetFormatPr defaultRowHeight="15"/>
  <cols>
    <col min="1" max="1" width="15.85546875" customWidth="1"/>
    <col min="2" max="2" width="36.42578125" customWidth="1"/>
    <col min="3" max="3" width="22.140625" customWidth="1"/>
    <col min="4" max="4" width="24" customWidth="1"/>
    <col min="5" max="5" width="16" customWidth="1"/>
    <col min="6" max="6" width="17.7109375" customWidth="1"/>
    <col min="7" max="7" width="9.7109375" customWidth="1"/>
    <col min="8" max="8" width="25.5703125" customWidth="1"/>
  </cols>
  <sheetData>
    <row r="1" spans="1:9">
      <c r="E1" s="39" t="s">
        <v>0</v>
      </c>
      <c r="F1" s="39" t="s">
        <v>0</v>
      </c>
      <c r="G1" s="2" t="s">
        <v>0</v>
      </c>
    </row>
    <row r="2" spans="1:9" ht="20.25">
      <c r="A2" s="71" t="s">
        <v>0</v>
      </c>
      <c r="B2" s="71"/>
      <c r="C2" s="71"/>
      <c r="D2" s="71"/>
      <c r="E2" s="71"/>
      <c r="F2" s="71"/>
      <c r="G2" s="71"/>
      <c r="H2" s="71"/>
      <c r="I2" s="71"/>
    </row>
    <row r="3" spans="1:9" ht="15.75">
      <c r="A3" s="4" t="s">
        <v>11</v>
      </c>
      <c r="B3" s="4" t="s">
        <v>12</v>
      </c>
      <c r="C3" s="4"/>
      <c r="D3" s="5"/>
      <c r="E3" s="4"/>
      <c r="F3" s="4"/>
      <c r="G3" s="4"/>
      <c r="H3" s="5"/>
      <c r="I3" s="6"/>
    </row>
    <row r="4" spans="1:9">
      <c r="D4" s="3"/>
    </row>
    <row r="5" spans="1:9">
      <c r="A5" s="7" t="s">
        <v>13</v>
      </c>
      <c r="B5" s="8" t="s">
        <v>14</v>
      </c>
      <c r="C5" s="7" t="s">
        <v>15</v>
      </c>
      <c r="D5" s="9"/>
      <c r="E5" s="7"/>
      <c r="F5" s="7"/>
      <c r="G5" s="7"/>
      <c r="H5" s="10"/>
      <c r="I5" s="7"/>
    </row>
    <row r="6" spans="1:9">
      <c r="A6" s="10"/>
      <c r="B6" s="10"/>
      <c r="C6" s="10"/>
      <c r="D6" s="11"/>
      <c r="E6" s="10"/>
      <c r="F6" s="10"/>
      <c r="G6" s="10"/>
      <c r="H6" s="10"/>
      <c r="I6" s="10"/>
    </row>
    <row r="7" spans="1:9" ht="15.75" thickBot="1">
      <c r="A7" s="12"/>
      <c r="B7" s="13"/>
      <c r="C7" s="13"/>
      <c r="D7" s="12" t="s">
        <v>16</v>
      </c>
      <c r="E7" s="13"/>
      <c r="F7" s="13"/>
      <c r="G7" s="13"/>
      <c r="H7" s="12"/>
      <c r="I7" s="13"/>
    </row>
    <row r="8" spans="1:9" ht="17.25" thickBot="1">
      <c r="A8" s="72" t="s">
        <v>17</v>
      </c>
      <c r="B8" s="73"/>
      <c r="C8" s="73"/>
      <c r="D8" s="73"/>
      <c r="E8" s="73"/>
      <c r="F8" s="73"/>
      <c r="G8" s="73"/>
      <c r="H8" s="74"/>
      <c r="I8" s="14"/>
    </row>
    <row r="9" spans="1:9" ht="16.5">
      <c r="A9" s="75" t="s">
        <v>18</v>
      </c>
      <c r="B9" s="75" t="s">
        <v>19</v>
      </c>
      <c r="C9" s="77" t="s">
        <v>20</v>
      </c>
      <c r="D9" s="75" t="s">
        <v>21</v>
      </c>
      <c r="E9" s="79" t="s">
        <v>22</v>
      </c>
      <c r="F9" s="79"/>
      <c r="G9" s="79"/>
      <c r="H9" s="75" t="s">
        <v>23</v>
      </c>
      <c r="I9" s="14"/>
    </row>
    <row r="10" spans="1:9" ht="16.5">
      <c r="A10" s="76"/>
      <c r="B10" s="76"/>
      <c r="C10" s="78"/>
      <c r="D10" s="76"/>
      <c r="E10" s="15" t="s">
        <v>24</v>
      </c>
      <c r="F10" s="16" t="s">
        <v>25</v>
      </c>
      <c r="G10" s="16" t="s">
        <v>26</v>
      </c>
      <c r="H10" s="76"/>
      <c r="I10" s="14"/>
    </row>
    <row r="11" spans="1:9" ht="16.5">
      <c r="A11" s="34">
        <v>1</v>
      </c>
      <c r="B11" s="29" t="s">
        <v>27</v>
      </c>
      <c r="C11" s="18" t="s">
        <v>0</v>
      </c>
      <c r="D11" s="18" t="s">
        <v>0</v>
      </c>
      <c r="E11" s="19" t="s">
        <v>0</v>
      </c>
      <c r="F11" s="19"/>
      <c r="G11" s="19"/>
      <c r="H11" s="20" t="s">
        <v>0</v>
      </c>
      <c r="I11" s="14"/>
    </row>
    <row r="12" spans="1:9" ht="28.5">
      <c r="A12" s="31" t="s">
        <v>1</v>
      </c>
      <c r="B12" s="28" t="s">
        <v>2</v>
      </c>
      <c r="C12" s="38">
        <v>42</v>
      </c>
      <c r="D12" s="37">
        <v>159</v>
      </c>
      <c r="E12" s="37">
        <v>89</v>
      </c>
      <c r="F12" s="37">
        <v>27</v>
      </c>
      <c r="G12" s="37">
        <v>13</v>
      </c>
      <c r="H12" s="38">
        <f>(C12+D12)-(E12+F12+G12)</f>
        <v>72</v>
      </c>
      <c r="I12" s="14"/>
    </row>
    <row r="13" spans="1:9" ht="28.5">
      <c r="A13" s="31" t="s">
        <v>3</v>
      </c>
      <c r="B13" s="28" t="s">
        <v>28</v>
      </c>
      <c r="C13" s="38">
        <v>127</v>
      </c>
      <c r="D13" s="37">
        <v>454</v>
      </c>
      <c r="E13" s="37">
        <v>254</v>
      </c>
      <c r="F13" s="37">
        <v>77</v>
      </c>
      <c r="G13" s="37">
        <v>37</v>
      </c>
      <c r="H13" s="38">
        <f t="shared" ref="H13:H15" si="0">(C13+D13)-(E13+F13+G13)</f>
        <v>213</v>
      </c>
      <c r="I13" s="14"/>
    </row>
    <row r="14" spans="1:9" ht="28.5">
      <c r="A14" s="31" t="s">
        <v>4</v>
      </c>
      <c r="B14" s="28" t="s">
        <v>5</v>
      </c>
      <c r="C14" s="38">
        <v>83</v>
      </c>
      <c r="D14" s="37">
        <v>295</v>
      </c>
      <c r="E14" s="37">
        <v>165</v>
      </c>
      <c r="F14" s="37">
        <v>50</v>
      </c>
      <c r="G14" s="37">
        <v>24</v>
      </c>
      <c r="H14" s="38">
        <f t="shared" si="0"/>
        <v>139</v>
      </c>
      <c r="I14" s="14"/>
    </row>
    <row r="15" spans="1:9" ht="28.5">
      <c r="A15" s="31" t="s">
        <v>6</v>
      </c>
      <c r="B15" s="28" t="s">
        <v>7</v>
      </c>
      <c r="C15" s="38">
        <v>307</v>
      </c>
      <c r="D15" s="37">
        <v>1135</v>
      </c>
      <c r="E15" s="37">
        <v>636</v>
      </c>
      <c r="F15" s="37">
        <v>194</v>
      </c>
      <c r="G15" s="37">
        <v>92</v>
      </c>
      <c r="H15" s="38">
        <f t="shared" si="0"/>
        <v>520</v>
      </c>
      <c r="I15" s="14"/>
    </row>
    <row r="16" spans="1:9" ht="28.5">
      <c r="A16" s="31" t="s">
        <v>8</v>
      </c>
      <c r="B16" s="28" t="s">
        <v>29</v>
      </c>
      <c r="C16" s="38">
        <v>65</v>
      </c>
      <c r="D16" s="37">
        <f>SUM(D17)-(D12+D13+D14+D15)</f>
        <v>226</v>
      </c>
      <c r="E16" s="37">
        <f>SUM(E17)-(E12+E13+E14+E15)</f>
        <v>128</v>
      </c>
      <c r="F16" s="37">
        <f>SUM(F17)-(F12+F13+F14+F15)</f>
        <v>39</v>
      </c>
      <c r="G16" s="37">
        <f>SUM(G17)-(G12+G13+G14+G15)</f>
        <v>18</v>
      </c>
      <c r="H16" s="37">
        <f>SUM(H17)-(H12+H13+H14+H15)</f>
        <v>106</v>
      </c>
      <c r="I16" s="14"/>
    </row>
    <row r="17" spans="1:9" ht="27.75">
      <c r="A17" s="31" t="s">
        <v>6</v>
      </c>
      <c r="B17" s="29" t="s">
        <v>9</v>
      </c>
      <c r="C17" s="38">
        <f>SUM(C12:C16)</f>
        <v>624</v>
      </c>
      <c r="D17" s="26">
        <v>2269</v>
      </c>
      <c r="E17" s="26">
        <v>1272</v>
      </c>
      <c r="F17" s="26">
        <v>387</v>
      </c>
      <c r="G17" s="26">
        <v>184</v>
      </c>
      <c r="H17" s="26">
        <v>1050</v>
      </c>
      <c r="I17" s="14"/>
    </row>
    <row r="18" spans="1:9" ht="17.25" thickBot="1">
      <c r="A18" s="69"/>
      <c r="B18" s="70"/>
      <c r="C18" s="70"/>
      <c r="D18" s="70"/>
      <c r="E18" s="70"/>
      <c r="F18" s="70"/>
      <c r="G18" s="70"/>
      <c r="H18" s="70"/>
      <c r="I18" s="14"/>
    </row>
    <row r="19" spans="1:9" ht="30.75">
      <c r="A19" s="35">
        <v>2</v>
      </c>
      <c r="B19" s="36" t="s">
        <v>30</v>
      </c>
      <c r="C19" s="21" t="s">
        <v>27</v>
      </c>
      <c r="D19" s="21" t="s">
        <v>31</v>
      </c>
      <c r="E19" s="17" t="s">
        <v>32</v>
      </c>
      <c r="F19" s="22"/>
      <c r="G19" s="22"/>
      <c r="H19" s="23"/>
      <c r="I19" s="14"/>
    </row>
    <row r="20" spans="1:9" ht="28.5">
      <c r="A20" s="30" t="s">
        <v>1</v>
      </c>
      <c r="B20" s="31" t="s">
        <v>33</v>
      </c>
      <c r="C20" s="25">
        <v>29</v>
      </c>
      <c r="D20" s="25">
        <v>8</v>
      </c>
      <c r="E20" s="25">
        <v>37</v>
      </c>
      <c r="F20" s="24"/>
      <c r="G20" s="24"/>
      <c r="H20" s="24"/>
      <c r="I20" s="14"/>
    </row>
    <row r="21" spans="1:9" ht="28.5">
      <c r="A21" s="30" t="s">
        <v>3</v>
      </c>
      <c r="B21" s="31" t="s">
        <v>34</v>
      </c>
      <c r="C21" s="25">
        <v>733</v>
      </c>
      <c r="D21" s="25">
        <v>280</v>
      </c>
      <c r="E21" s="27">
        <v>1013</v>
      </c>
      <c r="F21" s="24" t="s">
        <v>65</v>
      </c>
      <c r="G21" s="24"/>
      <c r="H21" s="24"/>
      <c r="I21" s="14"/>
    </row>
    <row r="22" spans="1:9" ht="28.5" thickBot="1">
      <c r="A22" s="32"/>
      <c r="B22" s="33" t="s">
        <v>9</v>
      </c>
      <c r="C22" s="26">
        <v>762</v>
      </c>
      <c r="D22" s="26">
        <v>288</v>
      </c>
      <c r="E22" s="26">
        <v>1050</v>
      </c>
      <c r="F22" s="23"/>
      <c r="G22" s="23"/>
      <c r="H22" s="24"/>
      <c r="I22" s="14"/>
    </row>
    <row r="23" spans="1:9" ht="16.5">
      <c r="A23" s="14" t="s">
        <v>35</v>
      </c>
      <c r="B23" s="14"/>
      <c r="C23" s="14"/>
      <c r="D23" s="14"/>
      <c r="E23" s="14"/>
      <c r="F23" s="14"/>
      <c r="G23" s="14"/>
      <c r="H23" s="14"/>
      <c r="I23" s="14"/>
    </row>
    <row r="24" spans="1:9" ht="16.5">
      <c r="A24" s="14"/>
      <c r="B24" s="14"/>
      <c r="C24" s="14"/>
      <c r="D24" s="14"/>
      <c r="E24" s="14"/>
      <c r="F24" s="14"/>
      <c r="G24" s="14"/>
      <c r="H24" s="14"/>
      <c r="I24" s="14"/>
    </row>
    <row r="25" spans="1:9" ht="16.5">
      <c r="A25" s="14"/>
      <c r="B25" s="14"/>
      <c r="F25" s="14"/>
      <c r="G25" s="14"/>
      <c r="H25" s="14"/>
      <c r="I25" s="14"/>
    </row>
    <row r="26" spans="1:9" ht="16.5">
      <c r="A26" s="14"/>
      <c r="B26" s="14"/>
      <c r="C26" s="14"/>
      <c r="D26" s="14"/>
      <c r="E26" s="14"/>
      <c r="F26" s="14"/>
      <c r="G26" s="14"/>
      <c r="H26" s="14"/>
      <c r="I26" s="14"/>
    </row>
    <row r="27" spans="1:9" ht="16.5">
      <c r="A27" s="14"/>
      <c r="B27" s="14"/>
      <c r="C27" s="14" t="s">
        <v>103</v>
      </c>
      <c r="D27" s="14"/>
      <c r="E27" s="14"/>
      <c r="G27" s="14"/>
      <c r="H27" s="14"/>
      <c r="I27" s="14"/>
    </row>
    <row r="28" spans="1:9" ht="16.5">
      <c r="A28" s="14"/>
      <c r="B28" s="14"/>
      <c r="C28" s="14" t="s">
        <v>104</v>
      </c>
      <c r="D28" s="14"/>
      <c r="E28" s="14"/>
      <c r="F28" s="14"/>
      <c r="G28" s="14"/>
      <c r="H28" s="14"/>
      <c r="I28" s="14"/>
    </row>
    <row r="29" spans="1:9" ht="16.5">
      <c r="A29" s="14"/>
      <c r="B29" s="14"/>
      <c r="C29" s="14" t="s">
        <v>105</v>
      </c>
      <c r="D29" s="14"/>
      <c r="E29" s="14"/>
      <c r="F29" s="14"/>
      <c r="G29" s="14"/>
      <c r="H29" s="14"/>
      <c r="I29" s="14"/>
    </row>
    <row r="30" spans="1:9" ht="16.5">
      <c r="A30" s="14"/>
      <c r="B30" s="14"/>
      <c r="C30" s="14"/>
      <c r="D30" s="14"/>
      <c r="E30" s="14"/>
      <c r="F30" s="14"/>
      <c r="G30" s="14"/>
      <c r="H30" s="14"/>
      <c r="I30" s="14"/>
    </row>
    <row r="31" spans="1:9" ht="16.5">
      <c r="A31" s="14"/>
      <c r="B31" s="14"/>
      <c r="C31" s="14"/>
      <c r="D31" s="14"/>
      <c r="E31" s="14"/>
      <c r="F31" s="14"/>
      <c r="G31" s="14"/>
      <c r="H31" s="14"/>
      <c r="I31" s="14"/>
    </row>
    <row r="40" spans="1:9" ht="16.5">
      <c r="A40" s="14"/>
      <c r="B40" s="14"/>
      <c r="C40" s="14"/>
      <c r="D40" s="14"/>
      <c r="E40" s="14"/>
      <c r="F40" s="14"/>
      <c r="G40" s="14"/>
      <c r="H40" s="14"/>
      <c r="I40" s="14"/>
    </row>
  </sheetData>
  <mergeCells count="9">
    <mergeCell ref="A18:H18"/>
    <mergeCell ref="A2:I2"/>
    <mergeCell ref="A8:H8"/>
    <mergeCell ref="A9:A10"/>
    <mergeCell ref="B9:B10"/>
    <mergeCell ref="C9:C10"/>
    <mergeCell ref="D9:D10"/>
    <mergeCell ref="E9:G9"/>
    <mergeCell ref="H9:H10"/>
  </mergeCells>
  <pageMargins left="0.7" right="0.7" top="0.75" bottom="0.75" header="0.3" footer="0.3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G64"/>
  <sheetViews>
    <sheetView workbookViewId="0">
      <selection activeCell="B62" sqref="B62"/>
    </sheetView>
  </sheetViews>
  <sheetFormatPr defaultRowHeight="15"/>
  <cols>
    <col min="1" max="1" width="43" customWidth="1"/>
    <col min="2" max="3" width="18.7109375" customWidth="1"/>
    <col min="4" max="4" width="19.85546875" customWidth="1"/>
    <col min="5" max="7" width="18.7109375" customWidth="1"/>
  </cols>
  <sheetData>
    <row r="3" spans="1:7">
      <c r="A3" t="s">
        <v>0</v>
      </c>
    </row>
    <row r="5" spans="1:7" ht="15.75" thickBot="1"/>
    <row r="6" spans="1:7" ht="24.95" customHeight="1">
      <c r="A6" s="40" t="s">
        <v>64</v>
      </c>
      <c r="B6" s="41" t="s">
        <v>51</v>
      </c>
      <c r="C6" s="41" t="s">
        <v>54</v>
      </c>
      <c r="D6" s="41" t="s">
        <v>57</v>
      </c>
      <c r="E6" s="41" t="s">
        <v>60</v>
      </c>
      <c r="F6" s="41" t="s">
        <v>54</v>
      </c>
      <c r="G6" s="41" t="s">
        <v>54</v>
      </c>
    </row>
    <row r="7" spans="1:7" ht="24.95" customHeight="1">
      <c r="A7" s="1"/>
      <c r="B7" s="42" t="s">
        <v>52</v>
      </c>
      <c r="C7" s="42" t="s">
        <v>55</v>
      </c>
      <c r="D7" s="42" t="s">
        <v>58</v>
      </c>
      <c r="E7" s="42" t="s">
        <v>61</v>
      </c>
      <c r="F7" s="42" t="s">
        <v>66</v>
      </c>
      <c r="G7" s="42" t="s">
        <v>62</v>
      </c>
    </row>
    <row r="8" spans="1:7" ht="24.95" customHeight="1">
      <c r="A8" s="1"/>
      <c r="B8" s="42" t="s">
        <v>53</v>
      </c>
      <c r="C8" s="42" t="s">
        <v>56</v>
      </c>
      <c r="D8" s="42" t="s">
        <v>59</v>
      </c>
      <c r="E8" s="42" t="s">
        <v>56</v>
      </c>
      <c r="F8" s="42" t="s">
        <v>56</v>
      </c>
      <c r="G8" s="42" t="s">
        <v>63</v>
      </c>
    </row>
    <row r="9" spans="1:7" ht="24.95" customHeight="1">
      <c r="A9" s="46" t="s">
        <v>36</v>
      </c>
      <c r="B9" s="47">
        <f>(B24*12)/100</f>
        <v>34.92</v>
      </c>
      <c r="C9" s="47">
        <f>(C24*12)/100</f>
        <v>256.44</v>
      </c>
      <c r="D9" s="47">
        <f>(D24*12)/100</f>
        <v>29.88</v>
      </c>
      <c r="E9" s="47">
        <f>(E24*12)/100</f>
        <v>226.56</v>
      </c>
      <c r="F9" s="47">
        <f>(F24*12)/100</f>
        <v>255.72</v>
      </c>
      <c r="G9" s="47">
        <v>35</v>
      </c>
    </row>
    <row r="10" spans="1:7" ht="24.95" customHeight="1">
      <c r="A10" s="46" t="s">
        <v>37</v>
      </c>
      <c r="B10" s="47">
        <f>(B24*3)/100</f>
        <v>8.73</v>
      </c>
      <c r="C10" s="47">
        <f>(C24*3)/100</f>
        <v>64.11</v>
      </c>
      <c r="D10" s="47">
        <f>(D24*3)/100</f>
        <v>7.47</v>
      </c>
      <c r="E10" s="47">
        <f>(E24*3)/100</f>
        <v>56.64</v>
      </c>
      <c r="F10" s="47">
        <f>(F24*3)/100</f>
        <v>63.93</v>
      </c>
      <c r="G10" s="47">
        <v>9</v>
      </c>
    </row>
    <row r="11" spans="1:7" ht="24.95" customHeight="1">
      <c r="A11" s="46" t="s">
        <v>38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23" si="0">(B11+C11)-(D11+E11)</f>
        <v>0</v>
      </c>
    </row>
    <row r="12" spans="1:7" ht="24.95" customHeight="1">
      <c r="A12" s="46" t="s">
        <v>39</v>
      </c>
      <c r="B12" s="47">
        <f>(B24*28)/100</f>
        <v>81.48</v>
      </c>
      <c r="C12" s="47">
        <f>(C24*28)/100</f>
        <v>598.36</v>
      </c>
      <c r="D12" s="47">
        <f>(D24*28)/100</f>
        <v>69.72</v>
      </c>
      <c r="E12" s="47">
        <f>(E24*28)/100</f>
        <v>528.64</v>
      </c>
      <c r="F12" s="47">
        <f>(F24*28)/100</f>
        <v>596.67999999999995</v>
      </c>
      <c r="G12" s="47">
        <v>82</v>
      </c>
    </row>
    <row r="13" spans="1:7" ht="24.95" customHeight="1">
      <c r="A13" s="46" t="s">
        <v>40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</row>
    <row r="14" spans="1:7" ht="24.95" customHeight="1">
      <c r="A14" s="46" t="s">
        <v>41</v>
      </c>
      <c r="B14" s="47">
        <f>(B24*39)/100</f>
        <v>113.49</v>
      </c>
      <c r="C14" s="47">
        <f>(C24*39)/100</f>
        <v>833.43</v>
      </c>
      <c r="D14" s="47">
        <f>(D24*39)/100</f>
        <v>97.11</v>
      </c>
      <c r="E14" s="47">
        <f>(E24*39)/100</f>
        <v>736.32</v>
      </c>
      <c r="F14" s="47">
        <f>(F24*39)/100</f>
        <v>831.09</v>
      </c>
      <c r="G14" s="47">
        <v>115</v>
      </c>
    </row>
    <row r="15" spans="1:7" ht="24.95" customHeight="1">
      <c r="A15" s="46" t="s">
        <v>42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ht="24.95" customHeight="1">
      <c r="A16" s="46" t="s">
        <v>43</v>
      </c>
      <c r="B16" s="47">
        <f>(B24*3)/100</f>
        <v>8.73</v>
      </c>
      <c r="C16" s="47">
        <f>(C24*3)/100</f>
        <v>64.11</v>
      </c>
      <c r="D16" s="47">
        <f>(D24*3)/100</f>
        <v>7.47</v>
      </c>
      <c r="E16" s="47">
        <f>(E24*3)/100</f>
        <v>56.64</v>
      </c>
      <c r="F16" s="47">
        <f>(F24*3)/100</f>
        <v>63.93</v>
      </c>
      <c r="G16" s="47">
        <v>9</v>
      </c>
    </row>
    <row r="17" spans="1:7" ht="24.95" customHeight="1">
      <c r="A17" s="46" t="s">
        <v>44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ht="24.95" customHeight="1">
      <c r="A18" s="46" t="s">
        <v>45</v>
      </c>
      <c r="B18" s="47">
        <f>(B24*4)/100</f>
        <v>11.64</v>
      </c>
      <c r="C18" s="47">
        <f>(C24*4)/100</f>
        <v>85.48</v>
      </c>
      <c r="D18" s="47">
        <f>(D24*4)/100</f>
        <v>9.9600000000000009</v>
      </c>
      <c r="E18" s="47">
        <v>75</v>
      </c>
      <c r="F18" s="47">
        <f>(F24*4)/100</f>
        <v>85.24</v>
      </c>
      <c r="G18" s="47">
        <v>12</v>
      </c>
    </row>
    <row r="19" spans="1:7" ht="24.95" customHeight="1">
      <c r="A19" s="46" t="s">
        <v>46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0"/>
        <v>0</v>
      </c>
    </row>
    <row r="20" spans="1:7" ht="24.95" customHeight="1">
      <c r="A20" s="46" t="s">
        <v>47</v>
      </c>
      <c r="B20" s="47">
        <f>(B24*4)/100</f>
        <v>11.64</v>
      </c>
      <c r="C20" s="47">
        <f>(C24*4)/100</f>
        <v>85.48</v>
      </c>
      <c r="D20" s="47">
        <f>(D24*4)/100</f>
        <v>9.9600000000000009</v>
      </c>
      <c r="E20" s="47">
        <v>75</v>
      </c>
      <c r="F20" s="47">
        <f>(F24*4)/100</f>
        <v>85.24</v>
      </c>
      <c r="G20" s="47">
        <v>12</v>
      </c>
    </row>
    <row r="21" spans="1:7" ht="24.95" customHeight="1">
      <c r="A21" s="46" t="s">
        <v>48</v>
      </c>
      <c r="B21" s="47">
        <f>(B24*2)/100</f>
        <v>5.82</v>
      </c>
      <c r="C21" s="47">
        <f>(C24*2)/100</f>
        <v>42.74</v>
      </c>
      <c r="D21" s="47">
        <f>(D24*2)/100</f>
        <v>4.9800000000000004</v>
      </c>
      <c r="E21" s="47">
        <f>(E24*2)/100</f>
        <v>37.76</v>
      </c>
      <c r="F21" s="47">
        <f>(F24*2)/100</f>
        <v>42.62</v>
      </c>
      <c r="G21" s="47">
        <f t="shared" si="0"/>
        <v>5.8200000000000074</v>
      </c>
    </row>
    <row r="22" spans="1:7" ht="24.95" customHeight="1">
      <c r="A22" s="46" t="s">
        <v>49</v>
      </c>
      <c r="B22" s="47">
        <f>(B24*1)/100</f>
        <v>2.91</v>
      </c>
      <c r="C22" s="47">
        <f>(C24*1)/100</f>
        <v>21.37</v>
      </c>
      <c r="D22" s="47">
        <f>(D24*1)/100</f>
        <v>2.4900000000000002</v>
      </c>
      <c r="E22" s="47">
        <f>(E24*1)/100</f>
        <v>18.88</v>
      </c>
      <c r="F22" s="47">
        <f>(F24*1)/100</f>
        <v>21.31</v>
      </c>
      <c r="G22" s="47">
        <f t="shared" si="0"/>
        <v>2.9100000000000037</v>
      </c>
    </row>
    <row r="23" spans="1:7" ht="24.95" customHeight="1" thickBot="1">
      <c r="A23" s="48" t="s">
        <v>50</v>
      </c>
      <c r="B23" s="49">
        <v>11</v>
      </c>
      <c r="C23" s="49">
        <v>88</v>
      </c>
      <c r="D23" s="49">
        <v>11</v>
      </c>
      <c r="E23" s="49">
        <v>77</v>
      </c>
      <c r="F23" s="49">
        <v>76</v>
      </c>
      <c r="G23" s="49">
        <f t="shared" si="0"/>
        <v>11</v>
      </c>
    </row>
    <row r="24" spans="1:7" ht="35.1" customHeight="1" thickBot="1">
      <c r="A24" s="50" t="s">
        <v>10</v>
      </c>
      <c r="B24" s="50">
        <v>291</v>
      </c>
      <c r="C24" s="50">
        <v>2137</v>
      </c>
      <c r="D24" s="50">
        <v>249</v>
      </c>
      <c r="E24" s="50">
        <v>1888</v>
      </c>
      <c r="F24" s="50">
        <v>2131</v>
      </c>
      <c r="G24" s="50">
        <v>297</v>
      </c>
    </row>
    <row r="32" spans="1:7" ht="15.75" thickBot="1"/>
    <row r="33" spans="1:7">
      <c r="A33" s="52"/>
      <c r="B33" s="53"/>
      <c r="C33" s="53"/>
      <c r="D33" s="53"/>
      <c r="E33" s="53"/>
      <c r="F33" s="53"/>
      <c r="G33" s="54"/>
    </row>
    <row r="34" spans="1:7">
      <c r="A34" s="55"/>
      <c r="B34" s="3"/>
      <c r="C34" s="3"/>
      <c r="D34" s="3"/>
      <c r="E34" s="3"/>
      <c r="F34" s="3"/>
      <c r="G34" s="56"/>
    </row>
    <row r="35" spans="1:7">
      <c r="A35" s="55"/>
      <c r="B35" s="3"/>
      <c r="C35" s="3"/>
      <c r="D35" s="3"/>
      <c r="E35" s="3"/>
      <c r="F35" s="3"/>
      <c r="G35" s="56"/>
    </row>
    <row r="36" spans="1:7">
      <c r="A36" s="55"/>
      <c r="B36" s="3"/>
      <c r="C36" s="3"/>
      <c r="D36" s="3"/>
      <c r="E36" s="3"/>
      <c r="F36" s="3"/>
      <c r="G36" s="56"/>
    </row>
    <row r="37" spans="1:7">
      <c r="A37" s="55" t="s">
        <v>0</v>
      </c>
      <c r="B37" s="3"/>
      <c r="C37" s="3"/>
      <c r="D37" s="3"/>
      <c r="E37" s="3"/>
      <c r="F37" s="3"/>
      <c r="G37" s="56"/>
    </row>
    <row r="38" spans="1:7">
      <c r="A38" s="55"/>
      <c r="B38" s="3"/>
      <c r="C38" s="3"/>
      <c r="D38" s="3"/>
      <c r="E38" s="3"/>
      <c r="F38" s="3"/>
      <c r="G38" s="56"/>
    </row>
    <row r="39" spans="1:7" ht="15.75" thickBot="1">
      <c r="A39" s="55"/>
      <c r="B39" s="3"/>
      <c r="C39" s="3"/>
      <c r="D39" s="3"/>
      <c r="E39" s="3"/>
      <c r="F39" s="3"/>
      <c r="G39" s="56"/>
    </row>
    <row r="40" spans="1:7" ht="36">
      <c r="A40" s="40" t="s">
        <v>64</v>
      </c>
      <c r="B40" s="41" t="s">
        <v>51</v>
      </c>
      <c r="C40" s="41" t="s">
        <v>54</v>
      </c>
      <c r="D40" s="41" t="s">
        <v>57</v>
      </c>
      <c r="E40" s="41" t="s">
        <v>60</v>
      </c>
      <c r="F40" s="41" t="s">
        <v>54</v>
      </c>
      <c r="G40" s="41" t="s">
        <v>54</v>
      </c>
    </row>
    <row r="41" spans="1:7" ht="15.75">
      <c r="A41" s="1"/>
      <c r="B41" s="42" t="s">
        <v>52</v>
      </c>
      <c r="C41" s="42" t="s">
        <v>55</v>
      </c>
      <c r="D41" s="42" t="s">
        <v>58</v>
      </c>
      <c r="E41" s="42" t="s">
        <v>61</v>
      </c>
      <c r="F41" s="42" t="s">
        <v>66</v>
      </c>
      <c r="G41" s="42" t="s">
        <v>62</v>
      </c>
    </row>
    <row r="42" spans="1:7" ht="15.75">
      <c r="A42" s="1"/>
      <c r="B42" s="42" t="s">
        <v>53</v>
      </c>
      <c r="C42" s="42" t="s">
        <v>56</v>
      </c>
      <c r="D42" s="42" t="s">
        <v>59</v>
      </c>
      <c r="E42" s="42" t="s">
        <v>56</v>
      </c>
      <c r="F42" s="42" t="s">
        <v>56</v>
      </c>
      <c r="G42" s="42" t="s">
        <v>63</v>
      </c>
    </row>
    <row r="43" spans="1:7" ht="26.25">
      <c r="A43" s="57" t="s">
        <v>36</v>
      </c>
      <c r="B43" s="43">
        <f>(B58*12)/100</f>
        <v>35.64</v>
      </c>
      <c r="C43" s="43">
        <f>(C58*12)/100</f>
        <v>1156.8</v>
      </c>
      <c r="D43" s="43">
        <f>(D58*12)/100</f>
        <v>138.84</v>
      </c>
      <c r="E43" s="43">
        <f>(E58*12)/100</f>
        <v>1017.96</v>
      </c>
      <c r="F43" s="43">
        <f>(F58*12)/100</f>
        <v>1104.24</v>
      </c>
      <c r="G43" s="58">
        <f>SUM(B43+C43)-F43</f>
        <v>88.200000000000045</v>
      </c>
    </row>
    <row r="44" spans="1:7" ht="26.25">
      <c r="A44" s="57" t="s">
        <v>37</v>
      </c>
      <c r="B44" s="43">
        <f>(B58*3)/100</f>
        <v>8.91</v>
      </c>
      <c r="C44" s="43">
        <f>(C58*3)/100</f>
        <v>289.2</v>
      </c>
      <c r="D44" s="43">
        <f>(D58*3)/100</f>
        <v>34.71</v>
      </c>
      <c r="E44" s="43">
        <f>(E58*3)/100</f>
        <v>254.49</v>
      </c>
      <c r="F44" s="43">
        <f>(F58*3)/100</f>
        <v>276.06</v>
      </c>
      <c r="G44" s="58">
        <f t="shared" ref="G44:G56" si="1">SUM(B44+C44)-F44</f>
        <v>22.050000000000011</v>
      </c>
    </row>
    <row r="45" spans="1:7" ht="26.25">
      <c r="A45" s="57" t="s">
        <v>38</v>
      </c>
      <c r="B45" s="43">
        <v>0</v>
      </c>
      <c r="C45" s="43">
        <v>0</v>
      </c>
      <c r="D45" s="43">
        <v>0</v>
      </c>
      <c r="E45" s="43">
        <v>0</v>
      </c>
      <c r="F45" s="43">
        <v>0</v>
      </c>
      <c r="G45" s="58">
        <f t="shared" si="1"/>
        <v>0</v>
      </c>
    </row>
    <row r="46" spans="1:7" ht="26.25">
      <c r="A46" s="57" t="s">
        <v>39</v>
      </c>
      <c r="B46" s="43">
        <f>(B58*28)/100</f>
        <v>83.16</v>
      </c>
      <c r="C46" s="43">
        <f>(C58*28)/100</f>
        <v>2699.2</v>
      </c>
      <c r="D46" s="43">
        <f>(D58*28)/100</f>
        <v>323.95999999999998</v>
      </c>
      <c r="E46" s="43">
        <f>(E58*28)/100</f>
        <v>2375.2399999999998</v>
      </c>
      <c r="F46" s="43">
        <f>(F58*28)/100</f>
        <v>2576.56</v>
      </c>
      <c r="G46" s="58">
        <f t="shared" si="1"/>
        <v>205.79999999999973</v>
      </c>
    </row>
    <row r="47" spans="1:7" ht="26.25">
      <c r="A47" s="57" t="s">
        <v>40</v>
      </c>
      <c r="B47" s="43">
        <v>0</v>
      </c>
      <c r="C47" s="43">
        <v>0</v>
      </c>
      <c r="D47" s="43">
        <v>0</v>
      </c>
      <c r="E47" s="43">
        <v>0</v>
      </c>
      <c r="F47" s="43">
        <v>0</v>
      </c>
      <c r="G47" s="58">
        <f t="shared" si="1"/>
        <v>0</v>
      </c>
    </row>
    <row r="48" spans="1:7" ht="26.25">
      <c r="A48" s="57" t="s">
        <v>41</v>
      </c>
      <c r="B48" s="43">
        <f>(B58*39)/100</f>
        <v>115.83</v>
      </c>
      <c r="C48" s="43">
        <f>(C58*39)/100</f>
        <v>3759.6</v>
      </c>
      <c r="D48" s="43">
        <f>(D58*39)/100</f>
        <v>451.23</v>
      </c>
      <c r="E48" s="43">
        <f>(E58*39)/100</f>
        <v>3308.37</v>
      </c>
      <c r="F48" s="43">
        <f>(F58*39)/100</f>
        <v>3588.78</v>
      </c>
      <c r="G48" s="58">
        <f t="shared" si="1"/>
        <v>286.64999999999964</v>
      </c>
    </row>
    <row r="49" spans="1:7" ht="26.25">
      <c r="A49" s="57" t="s">
        <v>42</v>
      </c>
      <c r="B49" s="43">
        <v>0</v>
      </c>
      <c r="C49" s="43">
        <v>0</v>
      </c>
      <c r="D49" s="43">
        <v>0</v>
      </c>
      <c r="E49" s="43">
        <v>0</v>
      </c>
      <c r="F49" s="43">
        <v>0</v>
      </c>
      <c r="G49" s="58">
        <f t="shared" si="1"/>
        <v>0</v>
      </c>
    </row>
    <row r="50" spans="1:7" ht="26.25">
      <c r="A50" s="57" t="s">
        <v>43</v>
      </c>
      <c r="B50" s="43">
        <f>(B58*3)/100</f>
        <v>8.91</v>
      </c>
      <c r="C50" s="43">
        <f>(C58*3)/100</f>
        <v>289.2</v>
      </c>
      <c r="D50" s="43">
        <f>(D58*3)/100</f>
        <v>34.71</v>
      </c>
      <c r="E50" s="43">
        <f>(E58*3)/100</f>
        <v>254.49</v>
      </c>
      <c r="F50" s="43">
        <f>(F58*3)/100</f>
        <v>276.06</v>
      </c>
      <c r="G50" s="58">
        <f t="shared" si="1"/>
        <v>22.050000000000011</v>
      </c>
    </row>
    <row r="51" spans="1:7" ht="26.25">
      <c r="A51" s="57" t="s">
        <v>44</v>
      </c>
      <c r="B51" s="43">
        <v>0</v>
      </c>
      <c r="C51" s="43">
        <v>0</v>
      </c>
      <c r="D51" s="43">
        <v>0</v>
      </c>
      <c r="E51" s="43">
        <v>0</v>
      </c>
      <c r="F51" s="43">
        <v>0</v>
      </c>
      <c r="G51" s="58">
        <f t="shared" si="1"/>
        <v>0</v>
      </c>
    </row>
    <row r="52" spans="1:7" ht="26.25">
      <c r="A52" s="57" t="s">
        <v>45</v>
      </c>
      <c r="B52" s="43">
        <f>(B58*4)/100</f>
        <v>11.88</v>
      </c>
      <c r="C52" s="43">
        <f>(C58*4)/100</f>
        <v>385.6</v>
      </c>
      <c r="D52" s="43">
        <f>(D58*4)/100</f>
        <v>46.28</v>
      </c>
      <c r="E52" s="43">
        <f>(E58*4)/100</f>
        <v>339.32</v>
      </c>
      <c r="F52" s="43">
        <f>(F58*4)/100</f>
        <v>368.08</v>
      </c>
      <c r="G52" s="58">
        <f t="shared" si="1"/>
        <v>29.400000000000034</v>
      </c>
    </row>
    <row r="53" spans="1:7" ht="26.25">
      <c r="A53" s="57" t="s">
        <v>46</v>
      </c>
      <c r="B53" s="43">
        <v>0</v>
      </c>
      <c r="C53" s="43">
        <v>0</v>
      </c>
      <c r="D53" s="43">
        <v>0</v>
      </c>
      <c r="E53" s="43">
        <v>0</v>
      </c>
      <c r="F53" s="43">
        <v>0</v>
      </c>
      <c r="G53" s="58">
        <f t="shared" si="1"/>
        <v>0</v>
      </c>
    </row>
    <row r="54" spans="1:7" ht="26.25">
      <c r="A54" s="57" t="s">
        <v>47</v>
      </c>
      <c r="B54" s="43">
        <f>(B58*4)/100</f>
        <v>11.88</v>
      </c>
      <c r="C54" s="43">
        <f>(C58*4)/100</f>
        <v>385.6</v>
      </c>
      <c r="D54" s="43">
        <f>(D58*4)/100</f>
        <v>46.28</v>
      </c>
      <c r="E54" s="43">
        <f>(E58*4)/100</f>
        <v>339.32</v>
      </c>
      <c r="F54" s="43">
        <f>(F58*4)/100</f>
        <v>368.08</v>
      </c>
      <c r="G54" s="58">
        <f t="shared" si="1"/>
        <v>29.400000000000034</v>
      </c>
    </row>
    <row r="55" spans="1:7" ht="26.25">
      <c r="A55" s="57" t="s">
        <v>48</v>
      </c>
      <c r="B55" s="43">
        <f>(B58*2)/100</f>
        <v>5.94</v>
      </c>
      <c r="C55" s="43">
        <f>(C58*2)/100</f>
        <v>192.8</v>
      </c>
      <c r="D55" s="43">
        <f>(D58*2)/100</f>
        <v>23.14</v>
      </c>
      <c r="E55" s="43">
        <f>(E58*2)/100</f>
        <v>169.66</v>
      </c>
      <c r="F55" s="43">
        <f>(F58*2)/100</f>
        <v>184.04</v>
      </c>
      <c r="G55" s="58">
        <f t="shared" si="1"/>
        <v>14.700000000000017</v>
      </c>
    </row>
    <row r="56" spans="1:7" ht="26.25">
      <c r="A56" s="57" t="s">
        <v>49</v>
      </c>
      <c r="B56" s="43">
        <f>(B58*1)/100</f>
        <v>2.97</v>
      </c>
      <c r="C56" s="43">
        <f>(C58*1)/100</f>
        <v>96.4</v>
      </c>
      <c r="D56" s="43">
        <f>(D58*1)/100</f>
        <v>11.57</v>
      </c>
      <c r="E56" s="43">
        <f>(E58*1)/100</f>
        <v>84.83</v>
      </c>
      <c r="F56" s="43">
        <f>(F58*1)/100</f>
        <v>92.02</v>
      </c>
      <c r="G56" s="58">
        <f t="shared" si="1"/>
        <v>7.3500000000000085</v>
      </c>
    </row>
    <row r="57" spans="1:7" ht="27" thickBot="1">
      <c r="A57" s="59" t="s">
        <v>50</v>
      </c>
      <c r="B57" s="44">
        <v>11</v>
      </c>
      <c r="C57" s="44">
        <v>385</v>
      </c>
      <c r="D57" s="44">
        <v>46</v>
      </c>
      <c r="E57" s="44">
        <v>341</v>
      </c>
      <c r="F57" s="44">
        <v>368</v>
      </c>
      <c r="G57" s="58">
        <v>30</v>
      </c>
    </row>
    <row r="58" spans="1:7" ht="27" thickBot="1">
      <c r="A58" s="45" t="s">
        <v>10</v>
      </c>
      <c r="B58" s="45">
        <v>297</v>
      </c>
      <c r="C58" s="45">
        <v>9640</v>
      </c>
      <c r="D58" s="45">
        <v>1157</v>
      </c>
      <c r="E58" s="45">
        <v>8483</v>
      </c>
      <c r="F58" s="45">
        <v>9202</v>
      </c>
      <c r="G58" s="45">
        <v>735</v>
      </c>
    </row>
    <row r="59" spans="1:7">
      <c r="A59" s="55"/>
      <c r="B59" s="3"/>
      <c r="C59" s="3"/>
      <c r="D59" s="3"/>
      <c r="E59" s="3"/>
      <c r="F59" s="3"/>
      <c r="G59" s="56"/>
    </row>
    <row r="60" spans="1:7">
      <c r="A60" s="55"/>
      <c r="B60" s="3"/>
      <c r="C60" s="3"/>
      <c r="D60" s="3"/>
      <c r="E60" s="3"/>
      <c r="F60" s="3"/>
      <c r="G60" s="56"/>
    </row>
    <row r="61" spans="1:7">
      <c r="A61" s="55"/>
      <c r="B61" s="3"/>
      <c r="C61" s="3"/>
      <c r="D61" s="3"/>
      <c r="E61" s="3"/>
      <c r="F61" s="3"/>
      <c r="G61" s="56"/>
    </row>
    <row r="62" spans="1:7">
      <c r="A62" s="55"/>
      <c r="B62" s="3"/>
      <c r="C62" s="3"/>
      <c r="D62" s="3"/>
      <c r="E62" s="3"/>
      <c r="F62" s="3"/>
      <c r="G62" s="56"/>
    </row>
    <row r="63" spans="1:7">
      <c r="A63" s="55"/>
      <c r="B63" s="3"/>
      <c r="C63" s="3"/>
      <c r="D63" s="3"/>
      <c r="E63" s="3"/>
      <c r="F63" s="3"/>
      <c r="G63" s="56"/>
    </row>
    <row r="64" spans="1:7" ht="15.75" thickBot="1">
      <c r="A64" s="60"/>
      <c r="B64" s="61"/>
      <c r="C64" s="61"/>
      <c r="D64" s="61"/>
      <c r="E64" s="61"/>
      <c r="F64" s="61"/>
      <c r="G64" s="62"/>
    </row>
  </sheetData>
  <pageMargins left="0.7" right="0.7" top="0.75" bottom="0.75" header="0.3" footer="0.3"/>
  <pageSetup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4:G41"/>
  <sheetViews>
    <sheetView topLeftCell="A64" workbookViewId="0">
      <selection activeCell="A5" sqref="A5"/>
    </sheetView>
  </sheetViews>
  <sheetFormatPr defaultRowHeight="15"/>
  <cols>
    <col min="1" max="1" width="19.140625" customWidth="1"/>
    <col min="2" max="3" width="25.7109375" customWidth="1"/>
    <col min="4" max="4" width="17.42578125" customWidth="1"/>
    <col min="5" max="5" width="18.5703125" customWidth="1"/>
    <col min="6" max="6" width="17.28515625" customWidth="1"/>
    <col min="7" max="7" width="25.7109375" customWidth="1"/>
  </cols>
  <sheetData>
    <row r="4" spans="1:7" ht="15.75" thickBot="1"/>
    <row r="5" spans="1:7" ht="24.95" customHeight="1" thickBot="1">
      <c r="A5" s="64" t="s">
        <v>67</v>
      </c>
      <c r="B5" s="64" t="s">
        <v>68</v>
      </c>
      <c r="C5" s="64" t="s">
        <v>70</v>
      </c>
      <c r="D5" s="63" t="s">
        <v>77</v>
      </c>
      <c r="E5" s="65"/>
      <c r="F5" s="66"/>
      <c r="G5" s="64" t="s">
        <v>75</v>
      </c>
    </row>
    <row r="6" spans="1:7" ht="24.95" customHeight="1">
      <c r="A6" s="67"/>
      <c r="B6" s="67" t="s">
        <v>69</v>
      </c>
      <c r="C6" s="67" t="s">
        <v>71</v>
      </c>
      <c r="D6" s="64" t="s">
        <v>72</v>
      </c>
      <c r="E6" s="64" t="s">
        <v>73</v>
      </c>
      <c r="F6" s="64" t="s">
        <v>74</v>
      </c>
      <c r="G6" s="67" t="s">
        <v>76</v>
      </c>
    </row>
    <row r="7" spans="1:7" ht="15" customHeight="1">
      <c r="A7" s="68"/>
      <c r="B7" s="68"/>
      <c r="C7" s="68"/>
      <c r="D7" s="68"/>
      <c r="E7" s="68"/>
      <c r="F7" s="68"/>
      <c r="G7" s="68" t="s">
        <v>0</v>
      </c>
    </row>
    <row r="8" spans="1:7" ht="15" customHeight="1">
      <c r="A8" s="68" t="s">
        <v>78</v>
      </c>
      <c r="B8" s="68">
        <v>91</v>
      </c>
      <c r="C8" s="68">
        <v>79</v>
      </c>
      <c r="D8" s="68">
        <v>89</v>
      </c>
      <c r="E8" s="68">
        <v>0</v>
      </c>
      <c r="F8" s="68">
        <v>12</v>
      </c>
      <c r="G8" s="68">
        <f t="shared" ref="G8:G22" si="0">(B8+C8)-(D8+E8+F8)</f>
        <v>69</v>
      </c>
    </row>
    <row r="9" spans="1:7" ht="15" customHeight="1">
      <c r="A9" s="68" t="s">
        <v>79</v>
      </c>
      <c r="B9" s="68">
        <v>16</v>
      </c>
      <c r="C9" s="68">
        <v>70</v>
      </c>
      <c r="D9" s="68">
        <v>35</v>
      </c>
      <c r="E9" s="68">
        <v>21</v>
      </c>
      <c r="F9" s="68">
        <v>10</v>
      </c>
      <c r="G9" s="68">
        <f t="shared" si="0"/>
        <v>20</v>
      </c>
    </row>
    <row r="10" spans="1:7" ht="15" customHeight="1">
      <c r="A10" s="68" t="s">
        <v>80</v>
      </c>
      <c r="B10" s="68">
        <v>12</v>
      </c>
      <c r="C10" s="68">
        <v>29</v>
      </c>
      <c r="D10" s="68">
        <v>18</v>
      </c>
      <c r="E10" s="68">
        <v>0</v>
      </c>
      <c r="F10" s="68">
        <v>0</v>
      </c>
      <c r="G10" s="68">
        <f t="shared" si="0"/>
        <v>23</v>
      </c>
    </row>
    <row r="11" spans="1:7" ht="15" customHeight="1">
      <c r="A11" s="68" t="s">
        <v>81</v>
      </c>
      <c r="B11" s="68">
        <v>0</v>
      </c>
      <c r="C11" s="68">
        <v>19</v>
      </c>
      <c r="D11" s="68">
        <v>10</v>
      </c>
      <c r="E11" s="68">
        <v>0</v>
      </c>
      <c r="F11" s="68">
        <v>8</v>
      </c>
      <c r="G11" s="68">
        <f t="shared" si="0"/>
        <v>1</v>
      </c>
    </row>
    <row r="12" spans="1:7" ht="15" customHeight="1">
      <c r="A12" s="68" t="s">
        <v>82</v>
      </c>
      <c r="B12" s="68">
        <v>1</v>
      </c>
      <c r="C12" s="68">
        <v>23</v>
      </c>
      <c r="D12" s="68">
        <v>18</v>
      </c>
      <c r="E12" s="68">
        <v>0</v>
      </c>
      <c r="F12" s="68">
        <v>0</v>
      </c>
      <c r="G12" s="68">
        <f t="shared" si="0"/>
        <v>6</v>
      </c>
    </row>
    <row r="13" spans="1:7" ht="15" customHeight="1">
      <c r="A13" s="68"/>
      <c r="B13" s="68"/>
      <c r="C13" s="68"/>
      <c r="D13" s="68"/>
      <c r="E13" s="68"/>
      <c r="F13" s="68"/>
      <c r="G13" s="68" t="s">
        <v>65</v>
      </c>
    </row>
    <row r="14" spans="1:7" ht="15" customHeight="1">
      <c r="A14" s="68" t="s">
        <v>102</v>
      </c>
      <c r="B14" s="68"/>
      <c r="C14" s="68"/>
      <c r="D14" s="68"/>
      <c r="E14" s="68"/>
      <c r="F14" s="68"/>
      <c r="G14" s="68"/>
    </row>
    <row r="15" spans="1:7" ht="15" customHeight="1">
      <c r="A15" s="68" t="s">
        <v>101</v>
      </c>
      <c r="B15" s="68">
        <v>2</v>
      </c>
      <c r="C15" s="68">
        <v>311</v>
      </c>
      <c r="D15" s="68">
        <v>75</v>
      </c>
      <c r="E15" s="68">
        <v>2</v>
      </c>
      <c r="F15" s="68">
        <v>183</v>
      </c>
      <c r="G15" s="68">
        <f t="shared" si="0"/>
        <v>53</v>
      </c>
    </row>
    <row r="16" spans="1:7" ht="15" customHeight="1">
      <c r="A16" s="68" t="s">
        <v>83</v>
      </c>
      <c r="B16" s="68">
        <v>15</v>
      </c>
      <c r="C16" s="68">
        <v>15</v>
      </c>
      <c r="D16" s="68">
        <v>27</v>
      </c>
      <c r="E16" s="68">
        <v>0</v>
      </c>
      <c r="F16" s="68">
        <v>0</v>
      </c>
      <c r="G16" s="68">
        <f t="shared" si="0"/>
        <v>3</v>
      </c>
    </row>
    <row r="17" spans="1:7" ht="15" customHeight="1">
      <c r="A17" s="68" t="s">
        <v>84</v>
      </c>
      <c r="B17" s="68">
        <v>4</v>
      </c>
      <c r="C17" s="68">
        <v>7</v>
      </c>
      <c r="D17" s="68">
        <v>3</v>
      </c>
      <c r="E17" s="68">
        <v>0</v>
      </c>
      <c r="F17" s="68">
        <v>0</v>
      </c>
      <c r="G17" s="68">
        <f t="shared" si="0"/>
        <v>8</v>
      </c>
    </row>
    <row r="18" spans="1:7" ht="15" customHeight="1">
      <c r="A18" s="68" t="s">
        <v>85</v>
      </c>
      <c r="B18" s="68">
        <v>0</v>
      </c>
      <c r="C18" s="68">
        <v>52</v>
      </c>
      <c r="D18" s="68">
        <v>41</v>
      </c>
      <c r="E18" s="68">
        <v>4</v>
      </c>
      <c r="F18" s="68">
        <v>6</v>
      </c>
      <c r="G18" s="68">
        <f t="shared" si="0"/>
        <v>1</v>
      </c>
    </row>
    <row r="19" spans="1:7" ht="15" customHeight="1">
      <c r="A19" s="68" t="s">
        <v>86</v>
      </c>
      <c r="B19" s="68">
        <v>1</v>
      </c>
      <c r="C19" s="68">
        <v>228</v>
      </c>
      <c r="D19" s="68">
        <v>170</v>
      </c>
      <c r="E19" s="68">
        <v>0</v>
      </c>
      <c r="F19" s="68">
        <v>0</v>
      </c>
      <c r="G19" s="68">
        <f t="shared" si="0"/>
        <v>59</v>
      </c>
    </row>
    <row r="20" spans="1:7" ht="15" customHeight="1">
      <c r="A20" s="68" t="s">
        <v>87</v>
      </c>
      <c r="B20" s="68">
        <v>0</v>
      </c>
      <c r="C20" s="68">
        <v>98</v>
      </c>
      <c r="D20" s="68">
        <v>94</v>
      </c>
      <c r="E20" s="68">
        <v>0</v>
      </c>
      <c r="F20" s="68">
        <v>0</v>
      </c>
      <c r="G20" s="68">
        <f t="shared" si="0"/>
        <v>4</v>
      </c>
    </row>
    <row r="21" spans="1:7" ht="15" customHeight="1">
      <c r="A21" s="68"/>
      <c r="B21" s="68"/>
      <c r="C21" s="68"/>
      <c r="D21" s="68"/>
      <c r="E21" s="68"/>
      <c r="F21" s="68"/>
      <c r="G21" s="68">
        <f t="shared" si="0"/>
        <v>0</v>
      </c>
    </row>
    <row r="22" spans="1:7" ht="15" customHeight="1">
      <c r="A22" s="68" t="s">
        <v>88</v>
      </c>
      <c r="B22" s="68">
        <v>9</v>
      </c>
      <c r="C22" s="68">
        <v>147</v>
      </c>
      <c r="D22" s="68">
        <v>25</v>
      </c>
      <c r="E22" s="68">
        <v>21</v>
      </c>
      <c r="F22" s="68">
        <v>95</v>
      </c>
      <c r="G22" s="68">
        <f t="shared" si="0"/>
        <v>15</v>
      </c>
    </row>
    <row r="23" spans="1:7" ht="15" customHeight="1">
      <c r="A23" s="68" t="s">
        <v>89</v>
      </c>
      <c r="B23" s="68">
        <v>71</v>
      </c>
      <c r="C23" s="68">
        <v>592</v>
      </c>
      <c r="D23" s="68">
        <v>543</v>
      </c>
      <c r="E23" s="68">
        <v>0</v>
      </c>
      <c r="F23" s="68">
        <v>70</v>
      </c>
      <c r="G23" s="68">
        <f>(B23+C23)-(D23+E23+F23)</f>
        <v>50</v>
      </c>
    </row>
    <row r="24" spans="1:7" ht="15" customHeight="1">
      <c r="A24" s="68" t="s">
        <v>90</v>
      </c>
      <c r="B24" s="68">
        <v>8</v>
      </c>
      <c r="C24" s="68">
        <v>41</v>
      </c>
      <c r="D24" s="68">
        <v>29</v>
      </c>
      <c r="E24" s="68">
        <v>0</v>
      </c>
      <c r="F24" s="68">
        <v>0</v>
      </c>
      <c r="G24" s="68">
        <f t="shared" ref="G24:G33" si="1">(B24+C24)-(D24+E24+F24)</f>
        <v>20</v>
      </c>
    </row>
    <row r="25" spans="1:7" ht="15" customHeight="1">
      <c r="A25" s="68" t="s">
        <v>91</v>
      </c>
      <c r="B25" s="68">
        <v>1</v>
      </c>
      <c r="C25" s="68">
        <v>23</v>
      </c>
      <c r="D25" s="68">
        <v>13</v>
      </c>
      <c r="E25" s="68">
        <v>0</v>
      </c>
      <c r="F25" s="68">
        <v>3</v>
      </c>
      <c r="G25" s="68">
        <f t="shared" si="1"/>
        <v>8</v>
      </c>
    </row>
    <row r="26" spans="1:7" ht="15" customHeight="1">
      <c r="A26" s="68" t="s">
        <v>92</v>
      </c>
      <c r="B26" s="68">
        <v>5</v>
      </c>
      <c r="C26" s="68">
        <v>88</v>
      </c>
      <c r="D26" s="68">
        <v>93</v>
      </c>
      <c r="E26" s="68">
        <v>0</v>
      </c>
      <c r="F26" s="68">
        <v>0</v>
      </c>
      <c r="G26" s="68">
        <f t="shared" si="1"/>
        <v>0</v>
      </c>
    </row>
    <row r="27" spans="1:7" ht="15" customHeight="1">
      <c r="A27" s="68" t="s">
        <v>93</v>
      </c>
      <c r="B27" s="68">
        <v>12</v>
      </c>
      <c r="C27" s="68">
        <v>18</v>
      </c>
      <c r="D27" s="68">
        <v>27</v>
      </c>
      <c r="E27" s="68">
        <v>1</v>
      </c>
      <c r="F27" s="68">
        <v>2</v>
      </c>
      <c r="G27" s="68">
        <f t="shared" si="1"/>
        <v>0</v>
      </c>
    </row>
    <row r="28" spans="1:7" ht="15" customHeight="1">
      <c r="A28" s="68" t="s">
        <v>94</v>
      </c>
      <c r="B28" s="68">
        <v>3</v>
      </c>
      <c r="C28" s="68">
        <v>60</v>
      </c>
      <c r="D28" s="68">
        <v>59</v>
      </c>
      <c r="E28" s="68">
        <v>0</v>
      </c>
      <c r="F28" s="68">
        <v>1</v>
      </c>
      <c r="G28" s="68">
        <f t="shared" si="1"/>
        <v>3</v>
      </c>
    </row>
    <row r="29" spans="1:7" ht="15" customHeight="1">
      <c r="A29" s="68"/>
      <c r="B29" s="68"/>
      <c r="C29" s="68"/>
      <c r="D29" s="68"/>
      <c r="E29" s="68"/>
      <c r="F29" s="68"/>
      <c r="G29" s="68">
        <f t="shared" si="1"/>
        <v>0</v>
      </c>
    </row>
    <row r="30" spans="1:7" ht="15" customHeight="1">
      <c r="A30" s="68" t="s">
        <v>95</v>
      </c>
      <c r="B30" s="68">
        <v>7</v>
      </c>
      <c r="C30" s="68">
        <v>43</v>
      </c>
      <c r="D30" s="68">
        <v>43</v>
      </c>
      <c r="E30" s="68">
        <v>0</v>
      </c>
      <c r="F30" s="68">
        <v>0</v>
      </c>
      <c r="G30" s="68">
        <f t="shared" si="1"/>
        <v>7</v>
      </c>
    </row>
    <row r="31" spans="1:7" ht="15" customHeight="1">
      <c r="A31" s="68" t="s">
        <v>96</v>
      </c>
      <c r="B31" s="68">
        <v>0</v>
      </c>
      <c r="C31" s="68">
        <v>37</v>
      </c>
      <c r="D31" s="68">
        <v>27</v>
      </c>
      <c r="E31" s="68">
        <v>1</v>
      </c>
      <c r="F31" s="68">
        <v>7</v>
      </c>
      <c r="G31" s="68">
        <f t="shared" si="1"/>
        <v>2</v>
      </c>
    </row>
    <row r="32" spans="1:7" ht="15" customHeight="1">
      <c r="A32" s="68" t="s">
        <v>97</v>
      </c>
      <c r="B32" s="68">
        <v>4</v>
      </c>
      <c r="C32" s="68">
        <v>14</v>
      </c>
      <c r="D32" s="68">
        <v>3</v>
      </c>
      <c r="E32" s="68">
        <v>1</v>
      </c>
      <c r="F32" s="68">
        <v>8</v>
      </c>
      <c r="G32" s="68">
        <f t="shared" si="1"/>
        <v>6</v>
      </c>
    </row>
    <row r="33" spans="1:7" ht="15" customHeight="1">
      <c r="A33" s="68" t="s">
        <v>98</v>
      </c>
      <c r="B33" s="68">
        <v>4</v>
      </c>
      <c r="C33" s="68">
        <v>76</v>
      </c>
      <c r="D33" s="68">
        <v>6</v>
      </c>
      <c r="E33" s="68">
        <v>9</v>
      </c>
      <c r="F33" s="68">
        <v>36</v>
      </c>
      <c r="G33" s="68">
        <f t="shared" si="1"/>
        <v>29</v>
      </c>
    </row>
    <row r="34" spans="1:7" ht="15" customHeight="1">
      <c r="A34" s="68" t="s">
        <v>99</v>
      </c>
      <c r="B34" s="68"/>
      <c r="C34" s="68"/>
      <c r="D34" s="68"/>
      <c r="E34" s="68"/>
      <c r="F34" s="68"/>
      <c r="G34" s="68" t="s">
        <v>0</v>
      </c>
    </row>
    <row r="35" spans="1:7" ht="15" customHeight="1">
      <c r="A35" s="68"/>
      <c r="B35" s="68"/>
      <c r="C35" s="68"/>
      <c r="D35" s="68"/>
      <c r="E35" s="68"/>
      <c r="F35" s="68"/>
      <c r="G35" s="68" t="s">
        <v>0</v>
      </c>
    </row>
    <row r="36" spans="1:7" ht="15" customHeight="1">
      <c r="A36" s="68" t="s">
        <v>100</v>
      </c>
      <c r="B36" s="68"/>
      <c r="C36" s="68"/>
      <c r="D36" s="68"/>
      <c r="E36" s="68"/>
      <c r="F36" s="68"/>
      <c r="G36" s="68" t="s">
        <v>0</v>
      </c>
    </row>
    <row r="37" spans="1:7" ht="15" customHeight="1">
      <c r="A37" s="68"/>
      <c r="B37" s="68"/>
      <c r="C37" s="68"/>
      <c r="D37" s="68"/>
      <c r="E37" s="68"/>
      <c r="F37" s="68"/>
      <c r="G37" s="68" t="s">
        <v>0</v>
      </c>
    </row>
    <row r="38" spans="1:7" ht="15" customHeight="1">
      <c r="A38" s="68" t="s">
        <v>10</v>
      </c>
      <c r="B38" s="68"/>
      <c r="C38" s="68"/>
      <c r="D38" s="68"/>
      <c r="E38" s="68"/>
      <c r="F38" s="68"/>
      <c r="G38" s="68" t="s">
        <v>0</v>
      </c>
    </row>
    <row r="39" spans="1:7" ht="21">
      <c r="A39" s="51"/>
      <c r="B39" s="51"/>
      <c r="C39" s="51"/>
      <c r="D39" s="51"/>
      <c r="E39" s="51"/>
      <c r="F39" s="51"/>
      <c r="G39" s="51"/>
    </row>
    <row r="40" spans="1:7" ht="21">
      <c r="A40" s="51"/>
      <c r="B40" s="51"/>
      <c r="C40" s="51"/>
      <c r="D40" s="51"/>
      <c r="E40" s="51"/>
      <c r="F40" s="51"/>
      <c r="G40" s="51" t="s">
        <v>0</v>
      </c>
    </row>
    <row r="41" spans="1:7" ht="21">
      <c r="A41" s="51"/>
      <c r="B41" s="51"/>
      <c r="C41" s="51"/>
      <c r="D41" s="51"/>
      <c r="E41" s="51"/>
      <c r="F41" s="51"/>
      <c r="G41" s="51"/>
    </row>
  </sheetData>
  <pageMargins left="0.7" right="0.7" top="0.75" bottom="0.75" header="0.3" footer="0.3"/>
  <pageSetup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41 FROM 1005-06 TO 2009-10</vt:lpstr>
      <vt:lpstr>CLASS-WISE AS ON 31-03-11</vt:lpstr>
      <vt:lpstr>FORM 41 RO-WISE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SUMAN CHANDRA SEN</dc:creator>
  <cp:lastModifiedBy>70170</cp:lastModifiedBy>
  <cp:lastPrinted>2011-10-14T07:29:03Z</cp:lastPrinted>
  <dcterms:created xsi:type="dcterms:W3CDTF">2010-06-30T11:02:38Z</dcterms:created>
  <dcterms:modified xsi:type="dcterms:W3CDTF">2011-10-17T09:03:08Z</dcterms:modified>
</cp:coreProperties>
</file>