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1" i="1"/>
  <c r="L21"/>
  <c r="J21"/>
  <c r="H21"/>
  <c r="F21"/>
  <c r="D21"/>
  <c r="R20"/>
  <c r="P20"/>
  <c r="M20"/>
  <c r="K20"/>
  <c r="I20"/>
  <c r="G20"/>
  <c r="E20"/>
  <c r="Q20" s="1"/>
  <c r="C20"/>
  <c r="O20" s="1"/>
  <c r="R19"/>
  <c r="P19"/>
  <c r="M19"/>
  <c r="K19"/>
  <c r="I19"/>
  <c r="G19"/>
  <c r="O19" s="1"/>
  <c r="E19"/>
  <c r="Q19" s="1"/>
  <c r="C19"/>
  <c r="R18"/>
  <c r="P18"/>
  <c r="M18"/>
  <c r="K18"/>
  <c r="I18"/>
  <c r="G18"/>
  <c r="E18"/>
  <c r="Q18" s="1"/>
  <c r="C18"/>
  <c r="O18" s="1"/>
  <c r="R17"/>
  <c r="P17"/>
  <c r="M17"/>
  <c r="K17"/>
  <c r="I17"/>
  <c r="G17"/>
  <c r="O17" s="1"/>
  <c r="E17"/>
  <c r="Q17" s="1"/>
  <c r="C17"/>
  <c r="R16"/>
  <c r="R21" s="1"/>
  <c r="P16"/>
  <c r="P21" s="1"/>
  <c r="M16"/>
  <c r="M21" s="1"/>
  <c r="K16"/>
  <c r="K21" s="1"/>
  <c r="I16"/>
  <c r="I21" s="1"/>
  <c r="G16"/>
  <c r="G21" s="1"/>
  <c r="E16"/>
  <c r="E21" s="1"/>
  <c r="C16"/>
  <c r="C21" s="1"/>
  <c r="N14"/>
  <c r="M14" s="1"/>
  <c r="L14"/>
  <c r="K14"/>
  <c r="J14"/>
  <c r="I14" s="1"/>
  <c r="H14"/>
  <c r="G14" s="1"/>
  <c r="F14"/>
  <c r="E14" s="1"/>
  <c r="D14"/>
  <c r="C14" s="1"/>
  <c r="R13"/>
  <c r="P13"/>
  <c r="M13"/>
  <c r="K13"/>
  <c r="I13"/>
  <c r="G13"/>
  <c r="O13" s="1"/>
  <c r="E13"/>
  <c r="Q13" s="1"/>
  <c r="C13"/>
  <c r="R12"/>
  <c r="P12"/>
  <c r="M12"/>
  <c r="K12"/>
  <c r="I12"/>
  <c r="G12"/>
  <c r="E12"/>
  <c r="Q12" s="1"/>
  <c r="C12"/>
  <c r="O12" s="1"/>
  <c r="R11"/>
  <c r="R14" s="1"/>
  <c r="P11"/>
  <c r="P14" s="1"/>
  <c r="M11"/>
  <c r="K11"/>
  <c r="I11"/>
  <c r="G11"/>
  <c r="O11" s="1"/>
  <c r="O14" s="1"/>
  <c r="E11"/>
  <c r="Q11" s="1"/>
  <c r="Q14" s="1"/>
  <c r="C11"/>
  <c r="R9"/>
  <c r="Q9"/>
  <c r="P9"/>
  <c r="O9"/>
  <c r="N9"/>
  <c r="M9"/>
  <c r="L9"/>
  <c r="K9"/>
  <c r="J9"/>
  <c r="I9"/>
  <c r="H9"/>
  <c r="G9"/>
  <c r="F9"/>
  <c r="E9"/>
  <c r="D9"/>
  <c r="C9"/>
  <c r="B6"/>
  <c r="B2"/>
  <c r="Q16" l="1"/>
  <c r="Q21" s="1"/>
  <c r="O16"/>
  <c r="O21" s="1"/>
</calcChain>
</file>

<file path=xl/sharedStrings.xml><?xml version="1.0" encoding="utf-8"?>
<sst xmlns="http://schemas.openxmlformats.org/spreadsheetml/2006/main" count="26" uniqueCount="23">
  <si>
    <t>NATIONAL INSURANCE COMPANY LIMITED</t>
  </si>
  <si>
    <t>CIN: U10200WB1906GOI001713</t>
  </si>
  <si>
    <t>GO TO INDEX</t>
  </si>
  <si>
    <t>FORM NL-6 COMMISSION SCHEDULE</t>
  </si>
  <si>
    <t>(IN Rs. '000)</t>
  </si>
  <si>
    <t>PARTICULARS</t>
  </si>
  <si>
    <t>FIRE BUSINESS</t>
  </si>
  <si>
    <t>MARINE BUSINESS</t>
  </si>
  <si>
    <t>MISCELLANEOUS BUSINESS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</si>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</sst>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5" xfId="0" applyFont="1" applyBorder="1"/>
    <xf numFmtId="1" fontId="2" fillId="0" borderId="10" xfId="0" applyNumberFormat="1" applyFont="1" applyFill="1" applyBorder="1"/>
    <xf numFmtId="1" fontId="2" fillId="0" borderId="11" xfId="0" applyNumberFormat="1" applyFont="1" applyFill="1" applyBorder="1"/>
    <xf numFmtId="1" fontId="2" fillId="0" borderId="9" xfId="0" applyNumberFormat="1" applyFont="1" applyFill="1" applyBorder="1"/>
    <xf numFmtId="0" fontId="2" fillId="0" borderId="12" xfId="0" applyFont="1" applyBorder="1"/>
    <xf numFmtId="1" fontId="2" fillId="0" borderId="13" xfId="0" applyNumberFormat="1" applyFont="1" applyFill="1" applyBorder="1"/>
    <xf numFmtId="1" fontId="2" fillId="0" borderId="14" xfId="0" applyNumberFormat="1" applyFont="1" applyFill="1" applyBorder="1"/>
    <xf numFmtId="1" fontId="2" fillId="0" borderId="15" xfId="0" applyNumberFormat="1" applyFont="1" applyFill="1" applyBorder="1"/>
    <xf numFmtId="0" fontId="6" fillId="0" borderId="16" xfId="0" applyFont="1" applyBorder="1"/>
    <xf numFmtId="1" fontId="6" fillId="0" borderId="17" xfId="0" applyNumberFormat="1" applyFont="1" applyFill="1" applyBorder="1"/>
    <xf numFmtId="1" fontId="6" fillId="0" borderId="18" xfId="0" applyNumberFormat="1" applyFont="1" applyFill="1" applyBorder="1"/>
    <xf numFmtId="1" fontId="6" fillId="0" borderId="19" xfId="0" applyNumberFormat="1" applyFont="1" applyFill="1" applyBorder="1"/>
    <xf numFmtId="0" fontId="6" fillId="0" borderId="0" xfId="0" applyFont="1"/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2" fillId="0" borderId="23" xfId="0" applyFont="1" applyBorder="1"/>
    <xf numFmtId="1" fontId="2" fillId="0" borderId="24" xfId="0" applyNumberFormat="1" applyFont="1" applyBorder="1"/>
    <xf numFmtId="1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1" fontId="2" fillId="0" borderId="26" xfId="0" applyNumberFormat="1" applyFont="1" applyBorder="1"/>
    <xf numFmtId="1" fontId="2" fillId="0" borderId="9" xfId="0" applyNumberFormat="1" applyFont="1" applyBorder="1"/>
    <xf numFmtId="1" fontId="2" fillId="0" borderId="10" xfId="0" applyNumberFormat="1" applyFont="1" applyBorder="1"/>
    <xf numFmtId="1" fontId="2" fillId="0" borderId="11" xfId="0" applyNumberFormat="1" applyFont="1" applyBorder="1"/>
    <xf numFmtId="0" fontId="2" fillId="0" borderId="15" xfId="0" applyFont="1" applyBorder="1"/>
    <xf numFmtId="0" fontId="2" fillId="0" borderId="13" xfId="0" applyFont="1" applyBorder="1"/>
    <xf numFmtId="1" fontId="2" fillId="0" borderId="14" xfId="0" applyNumberFormat="1" applyFont="1" applyBorder="1"/>
    <xf numFmtId="1" fontId="2" fillId="0" borderId="15" xfId="0" applyNumberFormat="1" applyFont="1" applyBorder="1"/>
    <xf numFmtId="1" fontId="2" fillId="0" borderId="13" xfId="0" applyNumberFormat="1" applyFont="1" applyBorder="1"/>
    <xf numFmtId="1" fontId="6" fillId="0" borderId="19" xfId="0" applyNumberFormat="1" applyFont="1" applyBorder="1"/>
    <xf numFmtId="1" fontId="6" fillId="0" borderId="17" xfId="0" applyNumberFormat="1" applyFont="1" applyBorder="1"/>
    <xf numFmtId="0" fontId="6" fillId="0" borderId="17" xfId="0" applyFont="1" applyBorder="1"/>
    <xf numFmtId="0" fontId="6" fillId="0" borderId="18" xfId="0" applyFont="1" applyBorder="1"/>
    <xf numFmtId="1" fontId="6" fillId="0" borderId="18" xfId="0" applyNumberFormat="1" applyFont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00B050"/>
  </sheetPr>
  <dimension ref="A1:U23"/>
  <sheetViews>
    <sheetView showGridLines="0" showZeros="0" tabSelected="1" workbookViewId="0">
      <selection activeCell="I11" sqref="I11"/>
    </sheetView>
  </sheetViews>
  <sheetFormatPr defaultColWidth="0" defaultRowHeight="21" customHeight="1" zeroHeight="1"/>
  <cols>
    <col min="1" max="1" width="5.5703125" style="2" customWidth="1"/>
    <col min="2" max="2" width="57" style="2" customWidth="1"/>
    <col min="3" max="18" width="17.7109375" style="2" customWidth="1"/>
    <col min="19" max="20" width="9.1406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 ht="22.5">
      <c r="U4" s="4" t="s">
        <v>2</v>
      </c>
    </row>
    <row r="5" spans="2:21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21">
      <c r="B6" s="3" t="str">
        <f>"Commission for the period ended " &amp;[1]INDEX!D1</f>
        <v>Commission for the period ended 30 June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4</v>
      </c>
      <c r="J7" s="5" t="s">
        <v>4</v>
      </c>
      <c r="N7" s="5" t="s">
        <v>4</v>
      </c>
      <c r="R7" s="5" t="s">
        <v>4</v>
      </c>
    </row>
    <row r="8" spans="2:21">
      <c r="B8" s="6" t="s">
        <v>5</v>
      </c>
      <c r="C8" s="7" t="s">
        <v>6</v>
      </c>
      <c r="D8" s="8"/>
      <c r="E8" s="8"/>
      <c r="F8" s="9"/>
      <c r="G8" s="7" t="s">
        <v>7</v>
      </c>
      <c r="H8" s="8"/>
      <c r="I8" s="8"/>
      <c r="J8" s="9"/>
      <c r="K8" s="7" t="s">
        <v>8</v>
      </c>
      <c r="L8" s="8"/>
      <c r="M8" s="8"/>
      <c r="N8" s="9"/>
      <c r="O8" s="7" t="s">
        <v>9</v>
      </c>
      <c r="P8" s="8"/>
      <c r="Q8" s="8"/>
      <c r="R8" s="9"/>
    </row>
    <row r="9" spans="2:21" ht="63.75" thickBot="1">
      <c r="B9" s="10"/>
      <c r="C9" s="11" t="str">
        <f>"For the Quarter ended " &amp;[1]INDEX!$C$1</f>
        <v>For the Quarter ended 30.06.2016</v>
      </c>
      <c r="D9" s="12" t="str">
        <f>"Upto the Quarter ended " &amp;[1]INDEX!$C$1</f>
        <v>Upto the Quarter ended 30.06.2016</v>
      </c>
      <c r="E9" s="12" t="str">
        <f>"For the Quarter ended " &amp;[1]INDEX!$E$1</f>
        <v>For the Quarter ended 30.06.2015</v>
      </c>
      <c r="F9" s="13" t="str">
        <f>"Upto the Quarter ended " &amp;[1]INDEX!$E$1</f>
        <v>Upto the Quarter ended 30.06.2015</v>
      </c>
      <c r="G9" s="11" t="str">
        <f>"For the Quarter ended " &amp;[1]INDEX!$C$1</f>
        <v>For the Quarter ended 30.06.2016</v>
      </c>
      <c r="H9" s="12" t="str">
        <f>"Upto the Quarter ended " &amp;[1]INDEX!$C$1</f>
        <v>Upto the Quarter ended 30.06.2016</v>
      </c>
      <c r="I9" s="12" t="str">
        <f>"For the Quarter ended " &amp;[1]INDEX!$E$1</f>
        <v>For the Quarter ended 30.06.2015</v>
      </c>
      <c r="J9" s="13" t="str">
        <f>"Upto the Quarter ended " &amp;[1]INDEX!$E$1</f>
        <v>Upto the Quarter ended 30.06.2015</v>
      </c>
      <c r="K9" s="11" t="str">
        <f>"For the Quarter ended " &amp;[1]INDEX!$C$1</f>
        <v>For the Quarter ended 30.06.2016</v>
      </c>
      <c r="L9" s="12" t="str">
        <f>"Upto the Quarter ended " &amp;[1]INDEX!$C$1</f>
        <v>Upto the Quarter ended 30.06.2016</v>
      </c>
      <c r="M9" s="12" t="str">
        <f>"For the Quarter ended " &amp;[1]INDEX!$E$1</f>
        <v>For the Quarter ended 30.06.2015</v>
      </c>
      <c r="N9" s="13" t="str">
        <f>"Upto the Quarter ended " &amp;[1]INDEX!$E$1</f>
        <v>Upto the Quarter ended 30.06.2015</v>
      </c>
      <c r="O9" s="11" t="str">
        <f>"For the Quarter ended " &amp;[1]INDEX!$C$1</f>
        <v>For the Quarter ended 30.06.2016</v>
      </c>
      <c r="P9" s="12" t="str">
        <f>"Upto the Quarter ended " &amp;[1]INDEX!$C$1</f>
        <v>Upto the Quarter ended 30.06.2016</v>
      </c>
      <c r="Q9" s="12" t="str">
        <f>"For the Quarter ended " &amp;[1]INDEX!$E$1</f>
        <v>For the Quarter ended 30.06.2015</v>
      </c>
      <c r="R9" s="13" t="str">
        <f>"Upto the Quarter ended " &amp;[1]INDEX!$E$1</f>
        <v>Upto the Quarter ended 30.06.2015</v>
      </c>
    </row>
    <row r="10" spans="2:21">
      <c r="B10" s="14" t="s">
        <v>10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11</v>
      </c>
      <c r="C11" s="19">
        <f>D11</f>
        <v>195511.22</v>
      </c>
      <c r="D11" s="19">
        <v>195511.22</v>
      </c>
      <c r="E11" s="20">
        <f>F11</f>
        <v>184166.10200000001</v>
      </c>
      <c r="F11" s="20">
        <v>184166.10200000001</v>
      </c>
      <c r="G11" s="20">
        <f>H11</f>
        <v>62718.436000000002</v>
      </c>
      <c r="H11" s="20">
        <v>62718.436000000002</v>
      </c>
      <c r="I11" s="20">
        <f>J11</f>
        <v>68243.081999999995</v>
      </c>
      <c r="J11" s="20">
        <v>68243.081999999995</v>
      </c>
      <c r="K11" s="20">
        <f>L11</f>
        <v>1469358.4310000001</v>
      </c>
      <c r="L11" s="20">
        <v>1469358.4310000001</v>
      </c>
      <c r="M11" s="20">
        <f>N11</f>
        <v>1473734.014</v>
      </c>
      <c r="N11" s="20">
        <v>1473734.014</v>
      </c>
      <c r="O11" s="21">
        <f t="shared" ref="O11:R13" si="0">+C11+G11+K11</f>
        <v>1727588.0870000001</v>
      </c>
      <c r="P11" s="19">
        <f t="shared" si="0"/>
        <v>1727588.0870000001</v>
      </c>
      <c r="Q11" s="19">
        <f t="shared" si="0"/>
        <v>1726143.1979999999</v>
      </c>
      <c r="R11" s="20">
        <f t="shared" si="0"/>
        <v>1726143.1979999999</v>
      </c>
    </row>
    <row r="12" spans="2:21">
      <c r="B12" s="18" t="s">
        <v>12</v>
      </c>
      <c r="C12" s="19">
        <f t="shared" ref="C12:C14" si="1">D12</f>
        <v>96219.48</v>
      </c>
      <c r="D12" s="19">
        <v>96219.48</v>
      </c>
      <c r="E12" s="20">
        <f t="shared" ref="E12:E14" si="2">F12</f>
        <v>30613.503000000001</v>
      </c>
      <c r="F12" s="20">
        <v>30613.503000000001</v>
      </c>
      <c r="G12" s="20">
        <f t="shared" ref="G12:G14" si="3">H12</f>
        <v>4665.585</v>
      </c>
      <c r="H12" s="20">
        <v>4665.585</v>
      </c>
      <c r="I12" s="20">
        <f t="shared" ref="I12:I14" si="4">J12</f>
        <v>2027.857</v>
      </c>
      <c r="J12" s="20">
        <v>2027.857</v>
      </c>
      <c r="K12" s="20">
        <f t="shared" ref="K12:K14" si="5">L12</f>
        <v>62783.258999999998</v>
      </c>
      <c r="L12" s="20">
        <v>62783.258999999998</v>
      </c>
      <c r="M12" s="20">
        <f t="shared" ref="M12:M14" si="6">N12</f>
        <v>30712.523000000001</v>
      </c>
      <c r="N12" s="20">
        <v>30712.523000000001</v>
      </c>
      <c r="O12" s="21">
        <f t="shared" si="0"/>
        <v>163668.32399999999</v>
      </c>
      <c r="P12" s="19">
        <f t="shared" si="0"/>
        <v>163668.32399999999</v>
      </c>
      <c r="Q12" s="19">
        <f t="shared" si="0"/>
        <v>63353.883000000002</v>
      </c>
      <c r="R12" s="20">
        <f t="shared" si="0"/>
        <v>63353.883000000002</v>
      </c>
    </row>
    <row r="13" spans="2:21" ht="21.75" thickBot="1">
      <c r="B13" s="22" t="s">
        <v>13</v>
      </c>
      <c r="C13" s="19">
        <f t="shared" si="1"/>
        <v>47911.927000000003</v>
      </c>
      <c r="D13" s="19">
        <v>47911.927000000003</v>
      </c>
      <c r="E13" s="23">
        <f t="shared" si="2"/>
        <v>56421.724999999999</v>
      </c>
      <c r="F13" s="23">
        <v>56421.724999999999</v>
      </c>
      <c r="G13" s="23">
        <f t="shared" si="3"/>
        <v>22440.49</v>
      </c>
      <c r="H13" s="23">
        <v>22440.49</v>
      </c>
      <c r="I13" s="23">
        <f t="shared" si="4"/>
        <v>25397.984</v>
      </c>
      <c r="J13" s="23">
        <v>25397.984</v>
      </c>
      <c r="K13" s="23">
        <f t="shared" si="5"/>
        <v>232491.016</v>
      </c>
      <c r="L13" s="23">
        <v>232491.016</v>
      </c>
      <c r="M13" s="23">
        <f t="shared" si="6"/>
        <v>182203.65400000001</v>
      </c>
      <c r="N13" s="23">
        <v>182203.65400000001</v>
      </c>
      <c r="O13" s="24">
        <f t="shared" si="0"/>
        <v>302843.43300000002</v>
      </c>
      <c r="P13" s="25">
        <f t="shared" si="0"/>
        <v>302843.43300000002</v>
      </c>
      <c r="Q13" s="25">
        <f t="shared" si="0"/>
        <v>264023.36300000001</v>
      </c>
      <c r="R13" s="23">
        <f t="shared" si="0"/>
        <v>264023.36300000001</v>
      </c>
    </row>
    <row r="14" spans="2:21" s="30" customFormat="1" ht="21.75" thickBot="1">
      <c r="B14" s="26" t="s">
        <v>14</v>
      </c>
      <c r="C14" s="27">
        <f t="shared" si="1"/>
        <v>243818.77300000002</v>
      </c>
      <c r="D14" s="27">
        <f t="shared" ref="D14:R14" si="7">+D11+D12-D13</f>
        <v>243818.77300000002</v>
      </c>
      <c r="E14" s="28">
        <f t="shared" si="2"/>
        <v>158357.88</v>
      </c>
      <c r="F14" s="28">
        <f t="shared" si="7"/>
        <v>158357.88</v>
      </c>
      <c r="G14" s="28">
        <f t="shared" si="3"/>
        <v>44943.531000000003</v>
      </c>
      <c r="H14" s="28">
        <f t="shared" si="7"/>
        <v>44943.531000000003</v>
      </c>
      <c r="I14" s="28">
        <f t="shared" si="4"/>
        <v>44872.955000000002</v>
      </c>
      <c r="J14" s="28">
        <f t="shared" si="7"/>
        <v>44872.955000000002</v>
      </c>
      <c r="K14" s="28">
        <f t="shared" si="5"/>
        <v>1299650.6740000001</v>
      </c>
      <c r="L14" s="28">
        <f t="shared" si="7"/>
        <v>1299650.6740000001</v>
      </c>
      <c r="M14" s="28">
        <f t="shared" si="6"/>
        <v>1322242.8829999999</v>
      </c>
      <c r="N14" s="28">
        <f>(+N11+N12-N13)</f>
        <v>1322242.8829999999</v>
      </c>
      <c r="O14" s="29">
        <f t="shared" si="7"/>
        <v>1588412.9780000001</v>
      </c>
      <c r="P14" s="27">
        <f t="shared" si="7"/>
        <v>1588412.9780000001</v>
      </c>
      <c r="Q14" s="27">
        <f t="shared" si="7"/>
        <v>1525473.7179999999</v>
      </c>
      <c r="R14" s="28">
        <f t="shared" si="7"/>
        <v>1525473.7179999999</v>
      </c>
    </row>
    <row r="15" spans="2:21" s="30" customFormat="1" ht="21.75" thickBot="1">
      <c r="B15" s="31" t="s">
        <v>15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2:21">
      <c r="B16" s="34" t="s">
        <v>16</v>
      </c>
      <c r="C16" s="35">
        <f>D16</f>
        <v>92726.239930000011</v>
      </c>
      <c r="D16" s="36">
        <v>92726.239930000011</v>
      </c>
      <c r="E16" s="37">
        <f>F16</f>
        <v>89298</v>
      </c>
      <c r="F16" s="38">
        <v>89298</v>
      </c>
      <c r="G16" s="35">
        <f>H16</f>
        <v>44613.951249999998</v>
      </c>
      <c r="H16" s="36">
        <v>44613.951249999998</v>
      </c>
      <c r="I16" s="36">
        <f>J16</f>
        <v>45652</v>
      </c>
      <c r="J16" s="39">
        <v>45652</v>
      </c>
      <c r="K16" s="35">
        <f>L16</f>
        <v>823317</v>
      </c>
      <c r="L16" s="36">
        <v>823317</v>
      </c>
      <c r="M16" s="36">
        <f>N16</f>
        <v>1090113</v>
      </c>
      <c r="N16" s="39">
        <v>1090113</v>
      </c>
      <c r="O16" s="35">
        <f>+C16+G16+K16+1</f>
        <v>960658.19118000008</v>
      </c>
      <c r="P16" s="36">
        <f t="shared" ref="P16:R20" si="8">+D16+H16+L16</f>
        <v>960657.19118000008</v>
      </c>
      <c r="Q16" s="36">
        <f t="shared" si="8"/>
        <v>1225063</v>
      </c>
      <c r="R16" s="39">
        <f t="shared" si="8"/>
        <v>1225063</v>
      </c>
    </row>
    <row r="17" spans="2:18">
      <c r="B17" s="18" t="s">
        <v>17</v>
      </c>
      <c r="C17" s="35">
        <f t="shared" ref="C17:E20" si="9">D17</f>
        <v>72183.301430000007</v>
      </c>
      <c r="D17" s="36">
        <v>72183.301430000007</v>
      </c>
      <c r="E17" s="16">
        <f t="shared" si="9"/>
        <v>65693</v>
      </c>
      <c r="F17" s="17">
        <v>65693</v>
      </c>
      <c r="G17" s="40">
        <f t="shared" ref="G17:G20" si="10">H17</f>
        <v>18005.295620000001</v>
      </c>
      <c r="H17" s="41">
        <v>18005.295620000001</v>
      </c>
      <c r="I17" s="41">
        <f t="shared" ref="I17:I20" si="11">J17</f>
        <v>22464</v>
      </c>
      <c r="J17" s="42">
        <v>22464</v>
      </c>
      <c r="K17" s="40">
        <f t="shared" ref="K17:K20" si="12">L17</f>
        <v>409229.64329000004</v>
      </c>
      <c r="L17" s="41">
        <v>409229.64329000004</v>
      </c>
      <c r="M17" s="41">
        <f t="shared" ref="M17:M20" si="13">N17</f>
        <v>312867</v>
      </c>
      <c r="N17" s="42">
        <v>312867</v>
      </c>
      <c r="O17" s="40">
        <f t="shared" ref="O17:O20" si="14">+C17+G17+K17</f>
        <v>499418.24034000002</v>
      </c>
      <c r="P17" s="41">
        <f t="shared" si="8"/>
        <v>499418.24034000002</v>
      </c>
      <c r="Q17" s="41">
        <f t="shared" si="8"/>
        <v>401024</v>
      </c>
      <c r="R17" s="42">
        <f t="shared" si="8"/>
        <v>401024</v>
      </c>
    </row>
    <row r="18" spans="2:18">
      <c r="B18" s="18" t="s">
        <v>18</v>
      </c>
      <c r="C18" s="35">
        <f t="shared" si="9"/>
        <v>30601.678510000002</v>
      </c>
      <c r="D18" s="36">
        <v>30601.678510000002</v>
      </c>
      <c r="E18" s="16">
        <f t="shared" si="9"/>
        <v>29175</v>
      </c>
      <c r="F18" s="17">
        <v>29175</v>
      </c>
      <c r="G18" s="40">
        <f t="shared" si="10"/>
        <v>98.189549999999997</v>
      </c>
      <c r="H18" s="41">
        <v>98.189549999999997</v>
      </c>
      <c r="I18" s="41">
        <f t="shared" si="11"/>
        <v>127</v>
      </c>
      <c r="J18" s="42">
        <v>127</v>
      </c>
      <c r="K18" s="40">
        <f t="shared" si="12"/>
        <v>71103.997620000009</v>
      </c>
      <c r="L18" s="41">
        <v>71103.997620000009</v>
      </c>
      <c r="M18" s="41">
        <f t="shared" si="13"/>
        <v>70449</v>
      </c>
      <c r="N18" s="42">
        <v>70449</v>
      </c>
      <c r="O18" s="40">
        <f t="shared" si="14"/>
        <v>101803.86568000002</v>
      </c>
      <c r="P18" s="41">
        <f t="shared" si="8"/>
        <v>101803.86568000002</v>
      </c>
      <c r="Q18" s="41">
        <f t="shared" si="8"/>
        <v>99751</v>
      </c>
      <c r="R18" s="42">
        <f t="shared" si="8"/>
        <v>99751</v>
      </c>
    </row>
    <row r="19" spans="2:18">
      <c r="B19" s="18" t="s">
        <v>19</v>
      </c>
      <c r="C19" s="35">
        <f t="shared" si="9"/>
        <v>0</v>
      </c>
      <c r="D19" s="36">
        <v>0</v>
      </c>
      <c r="E19" s="16">
        <f t="shared" si="9"/>
        <v>0</v>
      </c>
      <c r="F19" s="17">
        <v>0</v>
      </c>
      <c r="G19" s="40">
        <f t="shared" si="10"/>
        <v>0</v>
      </c>
      <c r="H19" s="41">
        <v>0</v>
      </c>
      <c r="I19" s="41">
        <f t="shared" si="11"/>
        <v>0</v>
      </c>
      <c r="J19" s="42">
        <v>0</v>
      </c>
      <c r="K19" s="40">
        <f t="shared" si="12"/>
        <v>2.1561500000000002</v>
      </c>
      <c r="L19" s="41">
        <v>2.1561500000000002</v>
      </c>
      <c r="M19" s="41">
        <f t="shared" si="13"/>
        <v>239</v>
      </c>
      <c r="N19" s="42">
        <v>239</v>
      </c>
      <c r="O19" s="40">
        <f t="shared" si="14"/>
        <v>2.1561500000000002</v>
      </c>
      <c r="P19" s="41">
        <f t="shared" si="8"/>
        <v>2.1561500000000002</v>
      </c>
      <c r="Q19" s="41">
        <f t="shared" si="8"/>
        <v>239</v>
      </c>
      <c r="R19" s="42">
        <f t="shared" si="8"/>
        <v>239</v>
      </c>
    </row>
    <row r="20" spans="2:18" ht="21.75" thickBot="1">
      <c r="B20" s="22" t="s">
        <v>20</v>
      </c>
      <c r="C20" s="35">
        <f t="shared" si="9"/>
        <v>0</v>
      </c>
      <c r="D20" s="36">
        <v>0</v>
      </c>
      <c r="E20" s="43">
        <f t="shared" si="9"/>
        <v>0</v>
      </c>
      <c r="F20" s="44">
        <v>0</v>
      </c>
      <c r="G20" s="45">
        <f t="shared" si="10"/>
        <v>0</v>
      </c>
      <c r="H20" s="41">
        <v>0</v>
      </c>
      <c r="I20" s="46">
        <f t="shared" si="11"/>
        <v>0</v>
      </c>
      <c r="J20" s="47">
        <v>0</v>
      </c>
      <c r="K20" s="45">
        <f t="shared" si="12"/>
        <v>165705.38334</v>
      </c>
      <c r="L20" s="41">
        <v>165705.38334</v>
      </c>
      <c r="M20" s="46">
        <f t="shared" si="13"/>
        <v>66</v>
      </c>
      <c r="N20" s="47">
        <v>66</v>
      </c>
      <c r="O20" s="45">
        <f t="shared" si="14"/>
        <v>165705.38334</v>
      </c>
      <c r="P20" s="46">
        <f t="shared" si="8"/>
        <v>165705.38334</v>
      </c>
      <c r="Q20" s="46">
        <f t="shared" si="8"/>
        <v>66</v>
      </c>
      <c r="R20" s="47">
        <f t="shared" si="8"/>
        <v>66</v>
      </c>
    </row>
    <row r="21" spans="2:18" s="30" customFormat="1" ht="21.75" thickBot="1">
      <c r="B21" s="26" t="s">
        <v>21</v>
      </c>
      <c r="C21" s="48">
        <f>SUM(C16:C20)</f>
        <v>195511.21987000003</v>
      </c>
      <c r="D21" s="49">
        <f t="shared" ref="D21:R21" si="15">SUM(D16:D20)</f>
        <v>195511.21987000003</v>
      </c>
      <c r="E21" s="50">
        <f t="shared" si="15"/>
        <v>184166</v>
      </c>
      <c r="F21" s="51">
        <f t="shared" si="15"/>
        <v>184166</v>
      </c>
      <c r="G21" s="48">
        <f t="shared" si="15"/>
        <v>62717.436420000005</v>
      </c>
      <c r="H21" s="49">
        <f t="shared" si="15"/>
        <v>62717.436420000005</v>
      </c>
      <c r="I21" s="49">
        <f t="shared" si="15"/>
        <v>68243</v>
      </c>
      <c r="J21" s="52">
        <f t="shared" si="15"/>
        <v>68243</v>
      </c>
      <c r="K21" s="48">
        <f t="shared" si="15"/>
        <v>1469358.1804</v>
      </c>
      <c r="L21" s="49">
        <f t="shared" si="15"/>
        <v>1469358.1804</v>
      </c>
      <c r="M21" s="49">
        <f t="shared" si="15"/>
        <v>1473734</v>
      </c>
      <c r="N21" s="52">
        <f t="shared" si="15"/>
        <v>1473734</v>
      </c>
      <c r="O21" s="48">
        <f t="shared" si="15"/>
        <v>1727587.83669</v>
      </c>
      <c r="P21" s="49">
        <f t="shared" si="15"/>
        <v>1727586.83669</v>
      </c>
      <c r="Q21" s="49">
        <f t="shared" si="15"/>
        <v>1726143</v>
      </c>
      <c r="R21" s="52">
        <f t="shared" si="15"/>
        <v>1726143</v>
      </c>
    </row>
    <row r="22" spans="2:18"/>
    <row r="23" spans="2:18">
      <c r="B23" s="53" t="s">
        <v>22</v>
      </c>
    </row>
  </sheetData>
  <mergeCells count="11">
    <mergeCell ref="B15:R15"/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4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2016-08-12T09:39:24Z</dcterms:created>
  <dcterms:modified xsi:type="dcterms:W3CDTF">2016-08-12T09:39:25Z</dcterms:modified>
</cp:coreProperties>
</file>