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T27" i="1"/>
  <c r="S27"/>
  <c r="R27"/>
  <c r="Q27"/>
  <c r="T26"/>
  <c r="S26"/>
  <c r="R26"/>
  <c r="Q26"/>
  <c r="N21"/>
  <c r="J21"/>
  <c r="F21"/>
  <c r="O20"/>
  <c r="M20"/>
  <c r="K20"/>
  <c r="I20"/>
  <c r="G20"/>
  <c r="E20"/>
  <c r="T19"/>
  <c r="S19"/>
  <c r="R19"/>
  <c r="O19"/>
  <c r="M19"/>
  <c r="M21" s="1"/>
  <c r="K19"/>
  <c r="I19"/>
  <c r="G19"/>
  <c r="E19"/>
  <c r="E21" s="1"/>
  <c r="T18"/>
  <c r="S18"/>
  <c r="R18"/>
  <c r="Q18"/>
  <c r="T17"/>
  <c r="R17"/>
  <c r="Q17"/>
  <c r="O17"/>
  <c r="M17"/>
  <c r="K17"/>
  <c r="S17" s="1"/>
  <c r="I17"/>
  <c r="I21" s="1"/>
  <c r="G17"/>
  <c r="E17"/>
  <c r="P16"/>
  <c r="O16"/>
  <c r="N16"/>
  <c r="M16"/>
  <c r="L16"/>
  <c r="K16"/>
  <c r="J16"/>
  <c r="I16"/>
  <c r="H16"/>
  <c r="T16" s="1"/>
  <c r="G16"/>
  <c r="S16" s="1"/>
  <c r="F16"/>
  <c r="R16" s="1"/>
  <c r="E16"/>
  <c r="Q16" s="1"/>
  <c r="P15"/>
  <c r="P21" s="1"/>
  <c r="O15"/>
  <c r="O21" s="1"/>
  <c r="N15"/>
  <c r="M15"/>
  <c r="L15"/>
  <c r="L21" s="1"/>
  <c r="K15"/>
  <c r="K21" s="1"/>
  <c r="J15"/>
  <c r="I15"/>
  <c r="H15"/>
  <c r="T15" s="1"/>
  <c r="T21" s="1"/>
  <c r="G15"/>
  <c r="G21" s="1"/>
  <c r="F15"/>
  <c r="R15" s="1"/>
  <c r="R21" s="1"/>
  <c r="E15"/>
  <c r="Q15" s="1"/>
  <c r="P14"/>
  <c r="P22" s="1"/>
  <c r="P25" s="1"/>
  <c r="O14"/>
  <c r="O22" s="1"/>
  <c r="L14"/>
  <c r="L22" s="1"/>
  <c r="L25" s="1"/>
  <c r="K14"/>
  <c r="H14"/>
  <c r="G14"/>
  <c r="G22" s="1"/>
  <c r="T13"/>
  <c r="S13"/>
  <c r="R13"/>
  <c r="O13"/>
  <c r="M13"/>
  <c r="K13"/>
  <c r="I13"/>
  <c r="G13"/>
  <c r="E13"/>
  <c r="Q13" s="1"/>
  <c r="T12"/>
  <c r="S12"/>
  <c r="R12"/>
  <c r="Q12"/>
  <c r="O12"/>
  <c r="M12"/>
  <c r="T11"/>
  <c r="S11"/>
  <c r="R11"/>
  <c r="O11"/>
  <c r="M11"/>
  <c r="K11"/>
  <c r="I11"/>
  <c r="G11"/>
  <c r="E11"/>
  <c r="Q11" s="1"/>
  <c r="P10"/>
  <c r="O10"/>
  <c r="N10"/>
  <c r="N14" s="1"/>
  <c r="N22" s="1"/>
  <c r="N25" s="1"/>
  <c r="M10"/>
  <c r="M14" s="1"/>
  <c r="M22" s="1"/>
  <c r="L10"/>
  <c r="K10"/>
  <c r="J10"/>
  <c r="J14" s="1"/>
  <c r="J22" s="1"/>
  <c r="J25" s="1"/>
  <c r="I10"/>
  <c r="I14" s="1"/>
  <c r="I22" s="1"/>
  <c r="H10"/>
  <c r="T10" s="1"/>
  <c r="T14" s="1"/>
  <c r="T22" s="1"/>
  <c r="G10"/>
  <c r="S10" s="1"/>
  <c r="S14" s="1"/>
  <c r="F10"/>
  <c r="R10" s="1"/>
  <c r="R14" s="1"/>
  <c r="R22" s="1"/>
  <c r="E10"/>
  <c r="Q10" s="1"/>
  <c r="Q14" s="1"/>
  <c r="T9"/>
  <c r="S9"/>
  <c r="R9"/>
  <c r="Q9"/>
  <c r="P9"/>
  <c r="O9"/>
  <c r="N9"/>
  <c r="M9"/>
  <c r="L9"/>
  <c r="K9"/>
  <c r="J9"/>
  <c r="I9"/>
  <c r="H9"/>
  <c r="G9"/>
  <c r="F9"/>
  <c r="E9"/>
  <c r="B6"/>
  <c r="B2"/>
  <c r="K25" l="1"/>
  <c r="K28" s="1"/>
  <c r="L28"/>
  <c r="S22"/>
  <c r="K22"/>
  <c r="Q21"/>
  <c r="J28"/>
  <c r="I25"/>
  <c r="I28" s="1"/>
  <c r="N28"/>
  <c r="M25"/>
  <c r="M28" s="1"/>
  <c r="O25"/>
  <c r="O28" s="1"/>
  <c r="P28"/>
  <c r="Q22"/>
  <c r="F14"/>
  <c r="F22" s="1"/>
  <c r="F25" s="1"/>
  <c r="H21"/>
  <c r="H22" s="1"/>
  <c r="H25" s="1"/>
  <c r="S15"/>
  <c r="S21" s="1"/>
  <c r="E14"/>
  <c r="E22" s="1"/>
  <c r="Q19"/>
  <c r="G25" l="1"/>
  <c r="H28"/>
  <c r="T25"/>
  <c r="T28" s="1"/>
  <c r="F28"/>
  <c r="R25"/>
  <c r="R28" s="1"/>
  <c r="E25"/>
  <c r="G28" l="1"/>
  <c r="S25"/>
  <c r="S28" s="1"/>
  <c r="E28"/>
  <c r="Q25"/>
  <c r="Q28" s="1"/>
</calcChain>
</file>

<file path=xl/sharedStrings.xml><?xml version="1.0" encoding="utf-8"?>
<sst xmlns="http://schemas.openxmlformats.org/spreadsheetml/2006/main" count="38" uniqueCount="35">
  <si>
    <t>NATIONAL INSURANCE COMPANY LIMITED</t>
  </si>
  <si>
    <t>CIN: U10200WB1906GOI001713</t>
  </si>
  <si>
    <t>GO TO INDEX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</si>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</sst>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5" xfId="0" applyFont="1" applyFill="1" applyBorder="1"/>
    <xf numFmtId="1" fontId="3" fillId="0" borderId="5" xfId="1" applyNumberFormat="1" applyFont="1" applyFill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" fontId="3" fillId="0" borderId="16" xfId="0" applyNumberFormat="1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0" fontId="3" fillId="0" borderId="5" xfId="0" applyFont="1" applyBorder="1" applyAlignment="1">
      <alignment wrapText="1"/>
    </xf>
    <xf numFmtId="0" fontId="3" fillId="0" borderId="19" xfId="0" applyFont="1" applyBorder="1"/>
    <xf numFmtId="1" fontId="3" fillId="0" borderId="20" xfId="0" applyNumberFormat="1" applyFont="1" applyFill="1" applyBorder="1"/>
    <xf numFmtId="1" fontId="3" fillId="0" borderId="21" xfId="0" applyNumberFormat="1" applyFont="1" applyFill="1" applyBorder="1"/>
    <xf numFmtId="1" fontId="3" fillId="0" borderId="19" xfId="0" applyNumberFormat="1" applyFont="1" applyFill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Border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RST%20QUARTER%202016-17/1ST.QUTR.2016-17/PUBLIC%20DISCLOSURE%20Q1%202016-17/PUBLIC%20DISCLOSURE%20-%201st%20QUARTER%202016-17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30.06.2016</v>
          </cell>
          <cell r="D1" t="str">
            <v>30 June 2016</v>
          </cell>
          <cell r="E1" t="str">
            <v>30.06.2015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>
        <row r="17">
          <cell r="C17">
            <v>2457611.96803605</v>
          </cell>
          <cell r="D17">
            <v>2457611.96803605</v>
          </cell>
          <cell r="E17">
            <v>2337311.5199949979</v>
          </cell>
          <cell r="F17">
            <v>2337311.5199949979</v>
          </cell>
          <cell r="G17">
            <v>648743.54636959999</v>
          </cell>
          <cell r="H17">
            <v>648743.54636959999</v>
          </cell>
          <cell r="I17">
            <v>611744.43869296391</v>
          </cell>
          <cell r="J17">
            <v>611744.43869296391</v>
          </cell>
          <cell r="K17">
            <v>26895301.664855704</v>
          </cell>
          <cell r="L17">
            <v>26895301.664855704</v>
          </cell>
          <cell r="M17">
            <v>24551203.955674693</v>
          </cell>
          <cell r="N17">
            <v>24551203.955674693</v>
          </cell>
        </row>
      </sheetData>
      <sheetData sheetId="5">
        <row r="17">
          <cell r="C17">
            <v>536686.04799999902</v>
          </cell>
          <cell r="D17">
            <v>536686.04799999902</v>
          </cell>
          <cell r="E17">
            <v>1979635.4979999994</v>
          </cell>
          <cell r="F17">
            <v>1979635.4979999994</v>
          </cell>
          <cell r="G17">
            <v>38631.925999999658</v>
          </cell>
          <cell r="H17">
            <v>38631.925999999658</v>
          </cell>
          <cell r="I17">
            <v>115370.85200000033</v>
          </cell>
          <cell r="J17">
            <v>115370.85200000033</v>
          </cell>
          <cell r="K17">
            <v>22918558.66</v>
          </cell>
          <cell r="L17">
            <v>22918558.66</v>
          </cell>
          <cell r="M17">
            <v>19338000.746999986</v>
          </cell>
          <cell r="N17">
            <v>19338000.746999986</v>
          </cell>
        </row>
      </sheetData>
      <sheetData sheetId="6">
        <row r="14">
          <cell r="C14">
            <v>243818.77300000002</v>
          </cell>
          <cell r="D14">
            <v>243818.77300000002</v>
          </cell>
          <cell r="E14">
            <v>158357.88</v>
          </cell>
          <cell r="F14">
            <v>158357.88</v>
          </cell>
          <cell r="G14">
            <v>44943.531000000003</v>
          </cell>
          <cell r="H14">
            <v>44943.531000000003</v>
          </cell>
          <cell r="I14">
            <v>44872.955000000002</v>
          </cell>
          <cell r="J14">
            <v>44872.955000000002</v>
          </cell>
          <cell r="K14">
            <v>1299650.6740000001</v>
          </cell>
          <cell r="L14">
            <v>1299650.6740000001</v>
          </cell>
          <cell r="M14">
            <v>1322242.8829999999</v>
          </cell>
          <cell r="N14">
            <v>1322242.8829999999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W31"/>
  <sheetViews>
    <sheetView showGridLines="0" showZeros="0" tabSelected="1" workbookViewId="0">
      <selection activeCell="A10" sqref="A10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 t="s">
        <v>2</v>
      </c>
    </row>
    <row r="5" spans="2:23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30 June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4</v>
      </c>
      <c r="L7" s="5" t="s">
        <v>4</v>
      </c>
      <c r="P7" s="5" t="s">
        <v>4</v>
      </c>
      <c r="T7" s="5" t="s">
        <v>4</v>
      </c>
    </row>
    <row r="8" spans="2:23" s="11" customFormat="1">
      <c r="B8" s="6"/>
      <c r="C8" s="7" t="s">
        <v>5</v>
      </c>
      <c r="D8" s="8" t="s">
        <v>6</v>
      </c>
      <c r="E8" s="6" t="s">
        <v>7</v>
      </c>
      <c r="F8" s="9"/>
      <c r="G8" s="9"/>
      <c r="H8" s="10"/>
      <c r="I8" s="6" t="s">
        <v>8</v>
      </c>
      <c r="J8" s="9"/>
      <c r="K8" s="9"/>
      <c r="L8" s="10"/>
      <c r="M8" s="6" t="s">
        <v>9</v>
      </c>
      <c r="N8" s="9"/>
      <c r="O8" s="9"/>
      <c r="P8" s="10"/>
      <c r="Q8" s="6" t="s">
        <v>10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30.06.2016</v>
      </c>
      <c r="F9" s="16" t="str">
        <f>"Upto the Quarter ended " &amp;[1]INDEX!$C$1</f>
        <v>Upto the Quarter ended 30.06.2016</v>
      </c>
      <c r="G9" s="16" t="str">
        <f>"For the Quarter ended " &amp;[1]INDEX!$E$1</f>
        <v>For the Quarter ended 30.06.2015</v>
      </c>
      <c r="H9" s="17" t="str">
        <f>"Upto the Quarter ended " &amp;[1]INDEX!$E$1</f>
        <v>Upto the Quarter ended 30.06.2015</v>
      </c>
      <c r="I9" s="15" t="str">
        <f>"For the Quarter ended " &amp;[1]INDEX!$C$1</f>
        <v>For the Quarter ended 30.06.2016</v>
      </c>
      <c r="J9" s="16" t="str">
        <f>"Upto the Quarter ended " &amp;[1]INDEX!$C$1</f>
        <v>Upto the Quarter ended 30.06.2016</v>
      </c>
      <c r="K9" s="16" t="str">
        <f>"For the Quarter ended " &amp;[1]INDEX!$E$1</f>
        <v>For the Quarter ended 30.06.2015</v>
      </c>
      <c r="L9" s="17" t="str">
        <f>"Upto the Quarter ended " &amp;[1]INDEX!$E$1</f>
        <v>Upto the Quarter ended 30.06.2015</v>
      </c>
      <c r="M9" s="15" t="str">
        <f>"For the Quarter ended " &amp;[1]INDEX!$C$1</f>
        <v>For the Quarter ended 30.06.2016</v>
      </c>
      <c r="N9" s="16" t="str">
        <f>"Upto the Quarter ended " &amp;[1]INDEX!$C$1</f>
        <v>Upto the Quarter ended 30.06.2016</v>
      </c>
      <c r="O9" s="16" t="str">
        <f>"For the Quarter ended " &amp;[1]INDEX!$E$1</f>
        <v>For the Quarter ended 30.06.2015</v>
      </c>
      <c r="P9" s="17" t="str">
        <f>"Upto the Quarter ended " &amp;[1]INDEX!$E$1</f>
        <v>Upto the Quarter ended 30.06.2015</v>
      </c>
      <c r="Q9" s="15" t="str">
        <f>"For the Quarter ended " &amp;[1]INDEX!$C$1</f>
        <v>For the Quarter ended 30.06.2016</v>
      </c>
      <c r="R9" s="16" t="str">
        <f>"Upto the Quarter ended " &amp;[1]INDEX!$C$1</f>
        <v>Upto the Quarter ended 30.06.2016</v>
      </c>
      <c r="S9" s="16" t="str">
        <f>"For the Quarter ended " &amp;[1]INDEX!$E$1</f>
        <v>For the Quarter ended 30.06.2015</v>
      </c>
      <c r="T9" s="17" t="str">
        <f>"Upto the Quarter ended " &amp;[1]INDEX!$E$1</f>
        <v>Upto the Quarter ended 30.06.2015</v>
      </c>
    </row>
    <row r="10" spans="2:23">
      <c r="B10" s="19">
        <v>1</v>
      </c>
      <c r="C10" s="20" t="s">
        <v>11</v>
      </c>
      <c r="D10" s="21" t="s">
        <v>12</v>
      </c>
      <c r="E10" s="22">
        <f>'[1]NL-4 PREM SCH'!C17</f>
        <v>2457611.96803605</v>
      </c>
      <c r="F10" s="23">
        <f>'[1]NL-4 PREM SCH'!D17</f>
        <v>2457611.96803605</v>
      </c>
      <c r="G10" s="23">
        <f>'[1]NL-4 PREM SCH'!E17</f>
        <v>2337311.5199949979</v>
      </c>
      <c r="H10" s="24">
        <f>'[1]NL-4 PREM SCH'!F17</f>
        <v>2337311.5199949979</v>
      </c>
      <c r="I10" s="22">
        <f>'[1]NL-4 PREM SCH'!G17</f>
        <v>648743.54636959999</v>
      </c>
      <c r="J10" s="23">
        <f>'[1]NL-4 PREM SCH'!H17</f>
        <v>648743.54636959999</v>
      </c>
      <c r="K10" s="23">
        <f>'[1]NL-4 PREM SCH'!I17</f>
        <v>611744.43869296391</v>
      </c>
      <c r="L10" s="24">
        <f>'[1]NL-4 PREM SCH'!J17</f>
        <v>611744.43869296391</v>
      </c>
      <c r="M10" s="22">
        <f>'[1]NL-4 PREM SCH'!K17</f>
        <v>26895301.664855704</v>
      </c>
      <c r="N10" s="23">
        <f>'[1]NL-4 PREM SCH'!L17</f>
        <v>26895301.664855704</v>
      </c>
      <c r="O10" s="23">
        <f>'[1]NL-4 PREM SCH'!M17</f>
        <v>24551203.955674693</v>
      </c>
      <c r="P10" s="24">
        <f>'[1]NL-4 PREM SCH'!N17</f>
        <v>24551203.955674693</v>
      </c>
      <c r="Q10" s="22">
        <f>+E10+I10+M10</f>
        <v>30001657.179261353</v>
      </c>
      <c r="R10" s="23">
        <f t="shared" ref="R10:T13" si="0">+F10+J10+N10</f>
        <v>30001657.179261353</v>
      </c>
      <c r="S10" s="23">
        <f t="shared" si="0"/>
        <v>27500259.914362654</v>
      </c>
      <c r="T10" s="24">
        <f t="shared" si="0"/>
        <v>27500259.914362654</v>
      </c>
    </row>
    <row r="11" spans="2:23">
      <c r="B11" s="19">
        <v>2</v>
      </c>
      <c r="C11" s="25" t="s">
        <v>13</v>
      </c>
      <c r="D11" s="21"/>
      <c r="E11" s="22">
        <f>F11</f>
        <v>82431</v>
      </c>
      <c r="F11" s="23">
        <v>82431</v>
      </c>
      <c r="G11" s="23">
        <f>H11</f>
        <v>84561</v>
      </c>
      <c r="H11" s="24">
        <v>84561</v>
      </c>
      <c r="I11" s="22">
        <f>J11</f>
        <v>15490</v>
      </c>
      <c r="J11" s="23">
        <v>15490</v>
      </c>
      <c r="K11" s="23">
        <f>L11</f>
        <v>22315</v>
      </c>
      <c r="L11" s="24">
        <v>22315</v>
      </c>
      <c r="M11" s="22">
        <f>N11</f>
        <v>699369</v>
      </c>
      <c r="N11" s="26">
        <v>699369</v>
      </c>
      <c r="O11" s="23">
        <f>P11</f>
        <v>768349</v>
      </c>
      <c r="P11" s="24">
        <v>768349</v>
      </c>
      <c r="Q11" s="22">
        <f t="shared" ref="Q11:Q13" si="1">+E11+I11+M11</f>
        <v>797290</v>
      </c>
      <c r="R11" s="23">
        <f t="shared" si="0"/>
        <v>797290</v>
      </c>
      <c r="S11" s="23">
        <f t="shared" si="0"/>
        <v>875225</v>
      </c>
      <c r="T11" s="24">
        <f t="shared" si="0"/>
        <v>875225</v>
      </c>
    </row>
    <row r="12" spans="2:23">
      <c r="B12" s="19">
        <v>3</v>
      </c>
      <c r="C12" s="20" t="s">
        <v>14</v>
      </c>
      <c r="D12" s="21"/>
      <c r="E12" s="22"/>
      <c r="F12" s="23">
        <v>0</v>
      </c>
      <c r="G12" s="23"/>
      <c r="H12" s="24"/>
      <c r="I12" s="22"/>
      <c r="J12" s="23">
        <v>0</v>
      </c>
      <c r="K12" s="23"/>
      <c r="L12" s="24"/>
      <c r="M12" s="22">
        <f>N12</f>
        <v>16752</v>
      </c>
      <c r="N12" s="23">
        <v>16752</v>
      </c>
      <c r="O12" s="23">
        <f>P12</f>
        <v>9375</v>
      </c>
      <c r="P12" s="24">
        <v>9375</v>
      </c>
      <c r="Q12" s="22">
        <f t="shared" si="1"/>
        <v>16752</v>
      </c>
      <c r="R12" s="23">
        <f t="shared" si="0"/>
        <v>16752</v>
      </c>
      <c r="S12" s="23">
        <f t="shared" si="0"/>
        <v>9375</v>
      </c>
      <c r="T12" s="24">
        <f t="shared" si="0"/>
        <v>9375</v>
      </c>
    </row>
    <row r="13" spans="2:23" ht="21.75" thickBot="1">
      <c r="B13" s="27">
        <v>4</v>
      </c>
      <c r="C13" s="28" t="s">
        <v>15</v>
      </c>
      <c r="D13" s="29"/>
      <c r="E13" s="22">
        <f>F13</f>
        <v>248769</v>
      </c>
      <c r="F13" s="30">
        <v>248769</v>
      </c>
      <c r="G13" s="30">
        <f>H13</f>
        <v>222843</v>
      </c>
      <c r="H13" s="31">
        <v>222843</v>
      </c>
      <c r="I13" s="32">
        <f>J13</f>
        <v>46746</v>
      </c>
      <c r="J13" s="30">
        <v>46746</v>
      </c>
      <c r="K13" s="30">
        <f>L13</f>
        <v>58806</v>
      </c>
      <c r="L13" s="24">
        <v>58806</v>
      </c>
      <c r="M13" s="32">
        <f>N13</f>
        <v>2110626</v>
      </c>
      <c r="N13" s="30">
        <v>2110626</v>
      </c>
      <c r="O13" s="30">
        <f>P13</f>
        <v>2024833</v>
      </c>
      <c r="P13" s="31">
        <v>2024833</v>
      </c>
      <c r="Q13" s="32">
        <f t="shared" si="1"/>
        <v>2406141</v>
      </c>
      <c r="R13" s="30">
        <f t="shared" si="0"/>
        <v>2406141</v>
      </c>
      <c r="S13" s="30">
        <f t="shared" si="0"/>
        <v>2306482</v>
      </c>
      <c r="T13" s="31">
        <f t="shared" si="0"/>
        <v>2306482</v>
      </c>
    </row>
    <row r="14" spans="2:23" s="11" customFormat="1" ht="21.75" thickBot="1">
      <c r="B14" s="33"/>
      <c r="C14" s="34" t="s">
        <v>16</v>
      </c>
      <c r="D14" s="35"/>
      <c r="E14" s="36">
        <f>SUM(E10:E13)</f>
        <v>2788811.96803605</v>
      </c>
      <c r="F14" s="37">
        <f t="shared" ref="F14" si="2">SUM(F10:F13)</f>
        <v>2788811.96803605</v>
      </c>
      <c r="G14" s="37">
        <f>SUM(G10:G13)</f>
        <v>2644715.5199949979</v>
      </c>
      <c r="H14" s="38">
        <f t="shared" ref="H14:T14" si="3">SUM(H10:H13)</f>
        <v>2644715.5199949979</v>
      </c>
      <c r="I14" s="36">
        <f>SUM(I10:I13)</f>
        <v>710979.54636959999</v>
      </c>
      <c r="J14" s="37">
        <f t="shared" ref="J14" si="4">SUM(J10:J13)</f>
        <v>710979.54636959999</v>
      </c>
      <c r="K14" s="37">
        <f>SUM(K10:K13)</f>
        <v>692865.43869296391</v>
      </c>
      <c r="L14" s="38">
        <f t="shared" ref="L14" si="5">SUM(L10:L13)</f>
        <v>692865.43869296391</v>
      </c>
      <c r="M14" s="36">
        <f>SUM(M10:M13)</f>
        <v>29722048.664855704</v>
      </c>
      <c r="N14" s="37">
        <f t="shared" ref="N14" si="6">SUM(N10:N13)</f>
        <v>29722048.664855704</v>
      </c>
      <c r="O14" s="37">
        <f>SUM(O10:O13)</f>
        <v>27353760.955674693</v>
      </c>
      <c r="P14" s="38">
        <f t="shared" ref="P14" si="7">SUM(P10:P13)</f>
        <v>27353760.955674693</v>
      </c>
      <c r="Q14" s="36">
        <f t="shared" si="3"/>
        <v>33221840.179261353</v>
      </c>
      <c r="R14" s="37">
        <f t="shared" si="3"/>
        <v>33221840.179261353</v>
      </c>
      <c r="S14" s="37">
        <f t="shared" si="3"/>
        <v>30691341.914362654</v>
      </c>
      <c r="T14" s="38">
        <f t="shared" si="3"/>
        <v>30691341.914362654</v>
      </c>
    </row>
    <row r="15" spans="2:23">
      <c r="B15" s="39">
        <v>1</v>
      </c>
      <c r="C15" s="40" t="s">
        <v>17</v>
      </c>
      <c r="D15" s="41" t="s">
        <v>18</v>
      </c>
      <c r="E15" s="42">
        <f>'[1]NL-5 CLAIMS SCH'!C17</f>
        <v>536686.04799999902</v>
      </c>
      <c r="F15" s="43">
        <f>'[1]NL-5 CLAIMS SCH'!D17</f>
        <v>536686.04799999902</v>
      </c>
      <c r="G15" s="43">
        <f>'[1]NL-5 CLAIMS SCH'!E17</f>
        <v>1979635.4979999994</v>
      </c>
      <c r="H15" s="44">
        <f>'[1]NL-5 CLAIMS SCH'!F17</f>
        <v>1979635.4979999994</v>
      </c>
      <c r="I15" s="42">
        <f>'[1]NL-5 CLAIMS SCH'!G17</f>
        <v>38631.925999999658</v>
      </c>
      <c r="J15" s="43">
        <f>'[1]NL-5 CLAIMS SCH'!H17</f>
        <v>38631.925999999658</v>
      </c>
      <c r="K15" s="43">
        <f>'[1]NL-5 CLAIMS SCH'!I17</f>
        <v>115370.85200000033</v>
      </c>
      <c r="L15" s="44">
        <f>'[1]NL-5 CLAIMS SCH'!J17</f>
        <v>115370.85200000033</v>
      </c>
      <c r="M15" s="42">
        <f>'[1]NL-5 CLAIMS SCH'!K17</f>
        <v>22918558.66</v>
      </c>
      <c r="N15" s="43">
        <f>'[1]NL-5 CLAIMS SCH'!L17</f>
        <v>22918558.66</v>
      </c>
      <c r="O15" s="43">
        <f>'[1]NL-5 CLAIMS SCH'!M17</f>
        <v>19338000.746999986</v>
      </c>
      <c r="P15" s="44">
        <f>'[1]NL-5 CLAIMS SCH'!N17</f>
        <v>19338000.746999986</v>
      </c>
      <c r="Q15" s="42">
        <f t="shared" ref="Q15:T19" si="8">+E15+I15+M15</f>
        <v>23493876.634</v>
      </c>
      <c r="R15" s="43">
        <f t="shared" si="8"/>
        <v>23493876.634</v>
      </c>
      <c r="S15" s="43">
        <f t="shared" si="8"/>
        <v>21433007.096999988</v>
      </c>
      <c r="T15" s="44">
        <f t="shared" si="8"/>
        <v>21433007.096999988</v>
      </c>
    </row>
    <row r="16" spans="2:23">
      <c r="B16" s="19">
        <v>2</v>
      </c>
      <c r="C16" s="20" t="s">
        <v>19</v>
      </c>
      <c r="D16" s="21" t="s">
        <v>20</v>
      </c>
      <c r="E16" s="22">
        <f>'[1]NL-6 COMM SCH'!C14</f>
        <v>243818.77300000002</v>
      </c>
      <c r="F16" s="23">
        <f>'[1]NL-6 COMM SCH'!D14</f>
        <v>243818.77300000002</v>
      </c>
      <c r="G16" s="23">
        <f>'[1]NL-6 COMM SCH'!E14</f>
        <v>158357.88</v>
      </c>
      <c r="H16" s="24">
        <f>'[1]NL-6 COMM SCH'!F14</f>
        <v>158357.88</v>
      </c>
      <c r="I16" s="22">
        <f>'[1]NL-6 COMM SCH'!G14</f>
        <v>44943.531000000003</v>
      </c>
      <c r="J16" s="23">
        <f>'[1]NL-6 COMM SCH'!H14</f>
        <v>44943.531000000003</v>
      </c>
      <c r="K16" s="23">
        <f>'[1]NL-6 COMM SCH'!I14</f>
        <v>44872.955000000002</v>
      </c>
      <c r="L16" s="24">
        <f>'[1]NL-6 COMM SCH'!J14</f>
        <v>44872.955000000002</v>
      </c>
      <c r="M16" s="22">
        <f>'[1]NL-6 COMM SCH'!K14</f>
        <v>1299650.6740000001</v>
      </c>
      <c r="N16" s="23">
        <f>'[1]NL-6 COMM SCH'!L14-1</f>
        <v>1299649.6740000001</v>
      </c>
      <c r="O16" s="23">
        <f>'[1]NL-6 COMM SCH'!M14</f>
        <v>1322242.8829999999</v>
      </c>
      <c r="P16" s="24">
        <f>'[1]NL-6 COMM SCH'!N14</f>
        <v>1322242.8829999999</v>
      </c>
      <c r="Q16" s="22">
        <f>+E16+I16+M16-1</f>
        <v>1588411.9780000001</v>
      </c>
      <c r="R16" s="23">
        <f t="shared" si="8"/>
        <v>1588411.9780000001</v>
      </c>
      <c r="S16" s="23">
        <f t="shared" si="8"/>
        <v>1525473.7179999999</v>
      </c>
      <c r="T16" s="24">
        <f t="shared" si="8"/>
        <v>1525473.7179999999</v>
      </c>
    </row>
    <row r="17" spans="2:20">
      <c r="B17" s="19">
        <v>3</v>
      </c>
      <c r="C17" s="20" t="s">
        <v>21</v>
      </c>
      <c r="D17" s="21" t="s">
        <v>22</v>
      </c>
      <c r="E17" s="22">
        <f>F17</f>
        <v>616043</v>
      </c>
      <c r="F17" s="23">
        <v>616043</v>
      </c>
      <c r="G17" s="23">
        <f>H17</f>
        <v>501178</v>
      </c>
      <c r="H17" s="24">
        <v>501178</v>
      </c>
      <c r="I17" s="22">
        <f>J17</f>
        <v>119686</v>
      </c>
      <c r="J17" s="23">
        <v>119686</v>
      </c>
      <c r="K17" s="23">
        <f>L17</f>
        <v>114533</v>
      </c>
      <c r="L17" s="24">
        <v>114533</v>
      </c>
      <c r="M17" s="22">
        <f>N17</f>
        <v>7102623</v>
      </c>
      <c r="N17" s="23">
        <v>7102623</v>
      </c>
      <c r="O17" s="23">
        <f>P17</f>
        <v>6071281</v>
      </c>
      <c r="P17" s="24">
        <v>6071281</v>
      </c>
      <c r="Q17" s="22">
        <f t="shared" si="8"/>
        <v>7838352</v>
      </c>
      <c r="R17" s="23">
        <f t="shared" si="8"/>
        <v>7838352</v>
      </c>
      <c r="S17" s="23">
        <f t="shared" si="8"/>
        <v>6686992</v>
      </c>
      <c r="T17" s="24">
        <f t="shared" si="8"/>
        <v>6686992</v>
      </c>
    </row>
    <row r="18" spans="2:20">
      <c r="B18" s="19">
        <v>4</v>
      </c>
      <c r="C18" s="20" t="s">
        <v>23</v>
      </c>
      <c r="D18" s="21"/>
      <c r="E18" s="22"/>
      <c r="F18" s="23"/>
      <c r="G18" s="23"/>
      <c r="H18" s="24"/>
      <c r="I18" s="22"/>
      <c r="J18" s="23"/>
      <c r="K18" s="23"/>
      <c r="L18" s="24"/>
      <c r="M18" s="22"/>
      <c r="N18" s="23"/>
      <c r="O18" s="23"/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>
      <c r="B19" s="20">
        <v>5</v>
      </c>
      <c r="C19" s="20" t="s">
        <v>24</v>
      </c>
      <c r="D19" s="20"/>
      <c r="E19" s="23">
        <f>F19</f>
        <v>35</v>
      </c>
      <c r="F19" s="23">
        <v>35</v>
      </c>
      <c r="G19" s="23">
        <f>H19</f>
        <v>9110</v>
      </c>
      <c r="H19" s="23">
        <v>9110</v>
      </c>
      <c r="I19" s="23">
        <f>J19</f>
        <v>3</v>
      </c>
      <c r="J19" s="23">
        <v>3</v>
      </c>
      <c r="K19" s="23">
        <f>L19</f>
        <v>0</v>
      </c>
      <c r="L19" s="23">
        <v>0</v>
      </c>
      <c r="M19" s="23">
        <f>N19</f>
        <v>0</v>
      </c>
      <c r="N19" s="23">
        <v>0</v>
      </c>
      <c r="O19" s="23">
        <f>P19</f>
        <v>0</v>
      </c>
      <c r="P19" s="23">
        <v>0</v>
      </c>
      <c r="Q19" s="23">
        <f t="shared" si="8"/>
        <v>38</v>
      </c>
      <c r="R19" s="23">
        <f t="shared" si="8"/>
        <v>38</v>
      </c>
      <c r="S19" s="23">
        <f t="shared" si="8"/>
        <v>9110</v>
      </c>
      <c r="T19" s="23">
        <f t="shared" si="8"/>
        <v>9110</v>
      </c>
    </row>
    <row r="20" spans="2:20" ht="84.75" thickBot="1">
      <c r="B20" s="20">
        <v>6</v>
      </c>
      <c r="C20" s="45" t="s">
        <v>25</v>
      </c>
      <c r="D20" s="46"/>
      <c r="E20" s="47">
        <f>F20</f>
        <v>1105</v>
      </c>
      <c r="F20" s="48">
        <v>1105</v>
      </c>
      <c r="G20" s="48">
        <f>H20</f>
        <v>1121</v>
      </c>
      <c r="H20" s="49">
        <v>1121</v>
      </c>
      <c r="I20" s="47">
        <f>J20</f>
        <v>209</v>
      </c>
      <c r="J20" s="48">
        <v>209</v>
      </c>
      <c r="K20" s="48">
        <f>L20</f>
        <v>296</v>
      </c>
      <c r="L20" s="49">
        <v>296</v>
      </c>
      <c r="M20" s="47">
        <f>N20</f>
        <v>9381</v>
      </c>
      <c r="N20" s="48">
        <v>9381</v>
      </c>
      <c r="O20" s="48">
        <f>P20</f>
        <v>10195</v>
      </c>
      <c r="P20" s="49">
        <v>10195</v>
      </c>
      <c r="Q20" s="47"/>
      <c r="R20" s="48"/>
      <c r="S20" s="48"/>
      <c r="T20" s="49"/>
    </row>
    <row r="21" spans="2:20" s="11" customFormat="1" ht="21.75" thickBot="1">
      <c r="B21" s="33"/>
      <c r="C21" s="34" t="s">
        <v>26</v>
      </c>
      <c r="D21" s="35"/>
      <c r="E21" s="36">
        <f>SUM(E15:E20)</f>
        <v>1397687.8209999991</v>
      </c>
      <c r="F21" s="36">
        <f t="shared" ref="F21:T21" si="9">SUM(F15:F20)</f>
        <v>1397687.8209999991</v>
      </c>
      <c r="G21" s="36">
        <f t="shared" si="9"/>
        <v>2649402.3779999996</v>
      </c>
      <c r="H21" s="36">
        <f t="shared" si="9"/>
        <v>2649402.3779999996</v>
      </c>
      <c r="I21" s="36">
        <f t="shared" si="9"/>
        <v>203473.45699999965</v>
      </c>
      <c r="J21" s="36">
        <f>SUM(J15:J20)</f>
        <v>203473.45699999965</v>
      </c>
      <c r="K21" s="36">
        <f t="shared" si="9"/>
        <v>275072.80700000032</v>
      </c>
      <c r="L21" s="36">
        <f t="shared" si="9"/>
        <v>275072.80700000032</v>
      </c>
      <c r="M21" s="36">
        <f t="shared" si="9"/>
        <v>31330213.333999999</v>
      </c>
      <c r="N21" s="36">
        <f t="shared" si="9"/>
        <v>31330212.333999999</v>
      </c>
      <c r="O21" s="36">
        <f t="shared" si="9"/>
        <v>26741719.629999988</v>
      </c>
      <c r="P21" s="36">
        <f t="shared" si="9"/>
        <v>26741719.629999988</v>
      </c>
      <c r="Q21" s="36">
        <f t="shared" si="9"/>
        <v>32920678.612</v>
      </c>
      <c r="R21" s="36">
        <f t="shared" si="9"/>
        <v>32920678.612</v>
      </c>
      <c r="S21" s="36">
        <f t="shared" si="9"/>
        <v>29654582.814999986</v>
      </c>
      <c r="T21" s="36">
        <f t="shared" si="9"/>
        <v>29654582.814999986</v>
      </c>
    </row>
    <row r="22" spans="2:20" s="11" customFormat="1">
      <c r="B22" s="50"/>
      <c r="C22" s="51" t="s">
        <v>27</v>
      </c>
      <c r="D22" s="52"/>
      <c r="E22" s="53">
        <f t="shared" ref="E22:T22" si="10">E14-E21</f>
        <v>1391124.1470360509</v>
      </c>
      <c r="F22" s="54">
        <f>F14-F21-1</f>
        <v>1391123.1470360509</v>
      </c>
      <c r="G22" s="54">
        <f t="shared" si="10"/>
        <v>-4686.8580050016753</v>
      </c>
      <c r="H22" s="55">
        <f t="shared" si="10"/>
        <v>-4686.8580050016753</v>
      </c>
      <c r="I22" s="53">
        <f t="shared" si="10"/>
        <v>507506.08936960035</v>
      </c>
      <c r="J22" s="54">
        <f>J14-J21</f>
        <v>507506.08936960035</v>
      </c>
      <c r="K22" s="54">
        <f t="shared" si="10"/>
        <v>417792.63169296359</v>
      </c>
      <c r="L22" s="55">
        <f t="shared" si="10"/>
        <v>417792.63169296359</v>
      </c>
      <c r="M22" s="53">
        <f>M14-M21+1</f>
        <v>-1608163.6691442952</v>
      </c>
      <c r="N22" s="54">
        <f>N14-N21+1</f>
        <v>-1608162.6691442952</v>
      </c>
      <c r="O22" s="54">
        <f>O14-O21-1</f>
        <v>612040.32567470521</v>
      </c>
      <c r="P22" s="55">
        <f>P14-P21-1</f>
        <v>612040.32567470521</v>
      </c>
      <c r="Q22" s="53">
        <f t="shared" si="10"/>
        <v>301161.56726135314</v>
      </c>
      <c r="R22" s="54">
        <f t="shared" si="10"/>
        <v>301161.56726135314</v>
      </c>
      <c r="S22" s="54">
        <f t="shared" si="10"/>
        <v>1036759.0993626676</v>
      </c>
      <c r="T22" s="55">
        <f t="shared" si="10"/>
        <v>1036759.0993626676</v>
      </c>
    </row>
    <row r="23" spans="2:20">
      <c r="B23" s="19"/>
      <c r="C23" s="56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>
      <c r="B24" s="19"/>
      <c r="C24" s="56" t="s">
        <v>28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>
      <c r="B25" s="19"/>
      <c r="C25" s="20" t="s">
        <v>29</v>
      </c>
      <c r="D25" s="21"/>
      <c r="E25" s="22">
        <f>F25</f>
        <v>1391123.1470360509</v>
      </c>
      <c r="F25" s="23">
        <f t="shared" ref="F25" si="11">F22</f>
        <v>1391123.1470360509</v>
      </c>
      <c r="G25" s="23">
        <f>H25</f>
        <v>-4686.8580050016753</v>
      </c>
      <c r="H25" s="24">
        <f t="shared" ref="H25" si="12">H22</f>
        <v>-4686.8580050016753</v>
      </c>
      <c r="I25" s="22">
        <f>J25</f>
        <v>507506.08936960035</v>
      </c>
      <c r="J25" s="23">
        <f t="shared" ref="J25:L25" si="13">J22</f>
        <v>507506.08936960035</v>
      </c>
      <c r="K25" s="23">
        <f>L25</f>
        <v>417792.63169296359</v>
      </c>
      <c r="L25" s="24">
        <f t="shared" si="13"/>
        <v>417792.63169296359</v>
      </c>
      <c r="M25" s="22">
        <f>N25</f>
        <v>-1608162.6691442952</v>
      </c>
      <c r="N25" s="23">
        <f t="shared" ref="N25:P25" si="14">N22</f>
        <v>-1608162.6691442952</v>
      </c>
      <c r="O25" s="23">
        <f>P25</f>
        <v>612040.32567470521</v>
      </c>
      <c r="P25" s="24">
        <f t="shared" si="14"/>
        <v>612040.32567470521</v>
      </c>
      <c r="Q25" s="22">
        <f t="shared" ref="Q25:T27" si="15">+E25+I25+M25</f>
        <v>290466.56726135616</v>
      </c>
      <c r="R25" s="23">
        <f t="shared" si="15"/>
        <v>290466.56726135616</v>
      </c>
      <c r="S25" s="23">
        <f t="shared" si="15"/>
        <v>1025146.0993626672</v>
      </c>
      <c r="T25" s="24">
        <f t="shared" si="15"/>
        <v>1025146.0993626672</v>
      </c>
    </row>
    <row r="26" spans="2:20">
      <c r="B26" s="19"/>
      <c r="C26" s="20" t="s">
        <v>30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si="15"/>
        <v>0</v>
      </c>
      <c r="R26" s="23">
        <f t="shared" si="15"/>
        <v>0</v>
      </c>
      <c r="S26" s="23">
        <f t="shared" si="15"/>
        <v>0</v>
      </c>
      <c r="T26" s="24">
        <f t="shared" si="15"/>
        <v>0</v>
      </c>
    </row>
    <row r="27" spans="2:20" ht="21.75" thickBot="1">
      <c r="B27" s="27"/>
      <c r="C27" s="28" t="s">
        <v>31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5"/>
        <v>0</v>
      </c>
      <c r="R27" s="30">
        <f t="shared" si="15"/>
        <v>0</v>
      </c>
      <c r="S27" s="30">
        <f t="shared" si="15"/>
        <v>0</v>
      </c>
      <c r="T27" s="31">
        <f t="shared" si="15"/>
        <v>0</v>
      </c>
    </row>
    <row r="28" spans="2:20" s="11" customFormat="1" ht="21.75" thickBot="1">
      <c r="B28" s="33"/>
      <c r="C28" s="34" t="s">
        <v>32</v>
      </c>
      <c r="D28" s="35"/>
      <c r="E28" s="36">
        <f>SUM(E25:E27)</f>
        <v>1391123.1470360509</v>
      </c>
      <c r="F28" s="37">
        <f t="shared" ref="F28" si="16">SUM(F25:F27)</f>
        <v>1391123.1470360509</v>
      </c>
      <c r="G28" s="37">
        <f>SUM(G25:G27)</f>
        <v>-4686.8580050016753</v>
      </c>
      <c r="H28" s="38">
        <f t="shared" ref="H28:T28" si="17">SUM(H25:H27)</f>
        <v>-4686.8580050016753</v>
      </c>
      <c r="I28" s="36">
        <f>SUM(I25:I27)</f>
        <v>507506.08936960035</v>
      </c>
      <c r="J28" s="37">
        <f t="shared" ref="J28" si="18">SUM(J25:J27)</f>
        <v>507506.08936960035</v>
      </c>
      <c r="K28" s="37">
        <f>SUM(K25:K27)</f>
        <v>417792.63169296359</v>
      </c>
      <c r="L28" s="38">
        <f t="shared" ref="L28" si="19">SUM(L25:L27)</f>
        <v>417792.63169296359</v>
      </c>
      <c r="M28" s="36">
        <f>SUM(M25:M27)</f>
        <v>-1608162.6691442952</v>
      </c>
      <c r="N28" s="37">
        <f t="shared" ref="N28" si="20">SUM(N25:N27)</f>
        <v>-1608162.6691442952</v>
      </c>
      <c r="O28" s="37">
        <f>SUM(O25:O27)</f>
        <v>612040.32567470521</v>
      </c>
      <c r="P28" s="38">
        <f t="shared" ref="P28" si="21">SUM(P25:P27)</f>
        <v>612040.32567470521</v>
      </c>
      <c r="Q28" s="36">
        <f t="shared" si="17"/>
        <v>290466.56726135616</v>
      </c>
      <c r="R28" s="37">
        <f t="shared" si="17"/>
        <v>290466.56726135616</v>
      </c>
      <c r="S28" s="37">
        <f t="shared" si="17"/>
        <v>1025146.0993626672</v>
      </c>
      <c r="T28" s="38">
        <f t="shared" si="17"/>
        <v>1025146.0993626672</v>
      </c>
    </row>
    <row r="29" spans="2:20"/>
    <row r="30" spans="2:20">
      <c r="C30" s="57" t="s">
        <v>33</v>
      </c>
      <c r="D30" s="57"/>
      <c r="E30" s="57"/>
      <c r="F30" s="57"/>
      <c r="G30" s="57"/>
    </row>
    <row r="31" spans="2:20">
      <c r="C31" s="57" t="s">
        <v>34</v>
      </c>
      <c r="D31" s="57"/>
      <c r="E31" s="57"/>
      <c r="F31" s="57"/>
      <c r="G31" s="57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hyperlinks>
    <hyperlink ref="W4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2016-08-18T09:19:32Z</dcterms:created>
  <dcterms:modified xsi:type="dcterms:W3CDTF">2016-08-18T09:20:02Z</dcterms:modified>
</cp:coreProperties>
</file>