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4 PRE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R16" i="1"/>
  <c r="Q16"/>
  <c r="P16"/>
  <c r="M16"/>
  <c r="K16"/>
  <c r="I16"/>
  <c r="G16"/>
  <c r="E16"/>
  <c r="C16"/>
  <c r="O16" s="1"/>
  <c r="R14"/>
  <c r="Q14"/>
  <c r="P14"/>
  <c r="M14"/>
  <c r="K14"/>
  <c r="I14"/>
  <c r="G14"/>
  <c r="E14"/>
  <c r="C14"/>
  <c r="O14" s="1"/>
  <c r="N13"/>
  <c r="N15" s="1"/>
  <c r="M13"/>
  <c r="L13"/>
  <c r="L15" s="1"/>
  <c r="K13"/>
  <c r="J13"/>
  <c r="J15" s="1"/>
  <c r="I13"/>
  <c r="H13"/>
  <c r="H15" s="1"/>
  <c r="G13"/>
  <c r="F13"/>
  <c r="F15" s="1"/>
  <c r="E13"/>
  <c r="D13"/>
  <c r="D15" s="1"/>
  <c r="C13"/>
  <c r="R12"/>
  <c r="Q12"/>
  <c r="P12"/>
  <c r="M12"/>
  <c r="K12"/>
  <c r="I12"/>
  <c r="G12"/>
  <c r="E12"/>
  <c r="C12"/>
  <c r="O12" s="1"/>
  <c r="R11"/>
  <c r="Q11"/>
  <c r="P11"/>
  <c r="M11"/>
  <c r="K11"/>
  <c r="I11"/>
  <c r="G11"/>
  <c r="E11"/>
  <c r="C11"/>
  <c r="O11" s="1"/>
  <c r="R10"/>
  <c r="R13" s="1"/>
  <c r="R15" s="1"/>
  <c r="R17" s="1"/>
  <c r="Q10"/>
  <c r="Q13" s="1"/>
  <c r="Q15" s="1"/>
  <c r="Q17" s="1"/>
  <c r="P10"/>
  <c r="P13" s="1"/>
  <c r="P15" s="1"/>
  <c r="P17" s="1"/>
  <c r="M10"/>
  <c r="K10"/>
  <c r="I10"/>
  <c r="G10"/>
  <c r="E10"/>
  <c r="C10"/>
  <c r="O10" s="1"/>
  <c r="R9"/>
  <c r="Q9"/>
  <c r="P9"/>
  <c r="O9"/>
  <c r="N9"/>
  <c r="M9"/>
  <c r="L9"/>
  <c r="K9"/>
  <c r="J9"/>
  <c r="I9"/>
  <c r="H9"/>
  <c r="G9"/>
  <c r="F9"/>
  <c r="E9"/>
  <c r="D9"/>
  <c r="C9"/>
  <c r="B6"/>
  <c r="B2"/>
  <c r="D17" l="1"/>
  <c r="C17" s="1"/>
  <c r="C15"/>
  <c r="H17"/>
  <c r="G17" s="1"/>
  <c r="G15"/>
  <c r="L17"/>
  <c r="K17" s="1"/>
  <c r="K15"/>
  <c r="O13"/>
  <c r="O15" s="1"/>
  <c r="O17" s="1"/>
  <c r="E15"/>
  <c r="F17"/>
  <c r="E17" s="1"/>
  <c r="I15"/>
  <c r="J17"/>
  <c r="I17" s="1"/>
  <c r="M15"/>
  <c r="N17"/>
  <c r="M17" s="1"/>
</calcChain>
</file>

<file path=xl/sharedStrings.xml><?xml version="1.0" encoding="utf-8"?>
<sst xmlns="http://schemas.openxmlformats.org/spreadsheetml/2006/main" count="21" uniqueCount="18">
  <si>
    <t>NATIONAL INSURANCE COMPANY LIMITED</t>
  </si>
  <si>
    <t>CIN: U10200WB1906GOI001713</t>
  </si>
  <si>
    <t>GO TO INDEX</t>
  </si>
  <si>
    <t>(IN Rs. '000)</t>
  </si>
  <si>
    <t>PARTICULARS</t>
  </si>
  <si>
    <t>FIRE BUSINESS</t>
  </si>
  <si>
    <t>MARINE BUSINESS</t>
  </si>
  <si>
    <t>MISCELLANEOUS BUSINESS</t>
  </si>
  <si>
    <t>TOTAL BUSINESS</t>
  </si>
  <si>
    <t>Premium from direct business written net of Service Tax</t>
  </si>
  <si>
    <t>Add: Premium on Reinsurance accepted</t>
  </si>
  <si>
    <t>Adjustment for change in reserve for unexpired risks (On Gross direct and reins. Accepted)</t>
  </si>
  <si>
    <t>GROSS EARNED PREMIUM</t>
  </si>
  <si>
    <t>Less: Premium on Reinsurance ceded</t>
  </si>
  <si>
    <t>NET PREMIUM</t>
  </si>
  <si>
    <t>Adjustment for change in reserve for unexpired risks (On Reins. Ceded)</t>
  </si>
  <si>
    <t>PREMIUM EARNED (NET)</t>
  </si>
  <si>
    <t>Note: Reinsurance premiums whether on business ceded or accepted are to be brought into account, before deducting commission, under the head of reinsurance premiums.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</si>
</sst>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49" fontId="3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2" fillId="0" borderId="11" xfId="0" applyFont="1" applyBorder="1"/>
    <xf numFmtId="1" fontId="2" fillId="0" borderId="12" xfId="0" applyNumberFormat="1" applyFont="1" applyFill="1" applyBorder="1"/>
    <xf numFmtId="1" fontId="2" fillId="0" borderId="13" xfId="0" applyNumberFormat="1" applyFont="1" applyFill="1" applyBorder="1"/>
    <xf numFmtId="1" fontId="2" fillId="0" borderId="14" xfId="0" applyNumberFormat="1" applyFont="1" applyFill="1" applyBorder="1"/>
    <xf numFmtId="0" fontId="2" fillId="0" borderId="15" xfId="0" applyFont="1" applyBorder="1"/>
    <xf numFmtId="1" fontId="2" fillId="0" borderId="16" xfId="0" applyNumberFormat="1" applyFont="1" applyFill="1" applyBorder="1"/>
    <xf numFmtId="1" fontId="2" fillId="0" borderId="17" xfId="0" applyNumberFormat="1" applyFont="1" applyFill="1" applyBorder="1"/>
    <xf numFmtId="1" fontId="2" fillId="0" borderId="18" xfId="0" applyNumberFormat="1" applyFont="1" applyFill="1" applyBorder="1"/>
    <xf numFmtId="0" fontId="2" fillId="0" borderId="19" xfId="0" applyFont="1" applyBorder="1" applyAlignment="1">
      <alignment wrapText="1"/>
    </xf>
    <xf numFmtId="1" fontId="2" fillId="0" borderId="20" xfId="0" applyNumberFormat="1" applyFont="1" applyFill="1" applyBorder="1"/>
    <xf numFmtId="1" fontId="2" fillId="0" borderId="21" xfId="0" applyNumberFormat="1" applyFont="1" applyFill="1" applyBorder="1"/>
    <xf numFmtId="1" fontId="2" fillId="0" borderId="22" xfId="0" applyNumberFormat="1" applyFont="1" applyFill="1" applyBorder="1"/>
    <xf numFmtId="0" fontId="6" fillId="0" borderId="23" xfId="0" applyFont="1" applyBorder="1"/>
    <xf numFmtId="1" fontId="6" fillId="0" borderId="24" xfId="0" applyNumberFormat="1" applyFont="1" applyFill="1" applyBorder="1"/>
    <xf numFmtId="1" fontId="6" fillId="0" borderId="25" xfId="0" applyNumberFormat="1" applyFont="1" applyFill="1" applyBorder="1"/>
    <xf numFmtId="1" fontId="6" fillId="0" borderId="26" xfId="0" applyNumberFormat="1" applyFont="1" applyFill="1" applyBorder="1"/>
    <xf numFmtId="0" fontId="6" fillId="0" borderId="0" xfId="0" applyFont="1"/>
    <xf numFmtId="0" fontId="2" fillId="0" borderId="27" xfId="0" applyFont="1" applyBorder="1"/>
    <xf numFmtId="1" fontId="2" fillId="0" borderId="28" xfId="0" applyNumberFormat="1" applyFont="1" applyFill="1" applyBorder="1"/>
    <xf numFmtId="1" fontId="2" fillId="0" borderId="29" xfId="0" applyNumberFormat="1" applyFont="1" applyFill="1" applyBorder="1"/>
    <xf numFmtId="1" fontId="2" fillId="0" borderId="30" xfId="0" applyNumberFormat="1" applyFont="1" applyFill="1" applyBorder="1"/>
    <xf numFmtId="0" fontId="2" fillId="0" borderId="27" xfId="0" applyFont="1" applyBorder="1" applyAlignment="1">
      <alignment wrapText="1"/>
    </xf>
    <xf numFmtId="0" fontId="6" fillId="0" borderId="23" xfId="0" applyFont="1" applyFill="1" applyBorder="1"/>
    <xf numFmtId="0" fontId="6" fillId="0" borderId="0" xfId="0" applyFont="1" applyFill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30.06.2016</v>
          </cell>
          <cell r="D1" t="str">
            <v>30 June 2016</v>
          </cell>
          <cell r="E1" t="str">
            <v>30.06.2015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tabColor rgb="FF00B050"/>
  </sheetPr>
  <dimension ref="A1:U20"/>
  <sheetViews>
    <sheetView showGridLines="0" showZeros="0" tabSelected="1" topLeftCell="A4" workbookViewId="0">
      <selection activeCell="H12" sqref="H12"/>
    </sheetView>
  </sheetViews>
  <sheetFormatPr defaultColWidth="0" defaultRowHeight="21" customHeight="1" zeroHeight="1"/>
  <cols>
    <col min="1" max="1" width="4.5703125" style="2" customWidth="1"/>
    <col min="2" max="2" width="57" style="2" customWidth="1"/>
    <col min="3" max="18" width="17.7109375" style="2" customWidth="1"/>
    <col min="19" max="19" width="3.7109375" style="2" customWidth="1"/>
    <col min="20" max="20" width="3.42578125" style="2" customWidth="1"/>
    <col min="21" max="21" width="16.7109375" style="2" bestFit="1" customWidth="1"/>
    <col min="22" max="16384" width="9.140625" style="2" hidden="1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/>
    <row r="5" spans="2:21" ht="22.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U5" s="4" t="s">
        <v>2</v>
      </c>
    </row>
    <row r="6" spans="2:21">
      <c r="B6" s="5" t="str">
        <f>"Premium Earned (Net) for the period ended "&amp;[1]INDEX!D1</f>
        <v>Premium Earned (Net) for the period ended 30 June 2016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2:21" ht="21.75" thickBot="1">
      <c r="F7" s="6" t="s">
        <v>3</v>
      </c>
      <c r="J7" s="6" t="s">
        <v>3</v>
      </c>
      <c r="N7" s="6" t="s">
        <v>3</v>
      </c>
      <c r="R7" s="6" t="s">
        <v>3</v>
      </c>
    </row>
    <row r="8" spans="2:21">
      <c r="B8" s="7" t="s">
        <v>4</v>
      </c>
      <c r="C8" s="8" t="s">
        <v>5</v>
      </c>
      <c r="D8" s="9"/>
      <c r="E8" s="9"/>
      <c r="F8" s="10"/>
      <c r="G8" s="11" t="s">
        <v>6</v>
      </c>
      <c r="H8" s="9"/>
      <c r="I8" s="9"/>
      <c r="J8" s="12"/>
      <c r="K8" s="11" t="s">
        <v>7</v>
      </c>
      <c r="L8" s="9"/>
      <c r="M8" s="9"/>
      <c r="N8" s="12"/>
      <c r="O8" s="11" t="s">
        <v>8</v>
      </c>
      <c r="P8" s="9"/>
      <c r="Q8" s="9"/>
      <c r="R8" s="12"/>
    </row>
    <row r="9" spans="2:21" ht="63.75" thickBot="1">
      <c r="B9" s="13"/>
      <c r="C9" s="14" t="str">
        <f>"For the Quarter ended " &amp;[1]INDEX!$C$1</f>
        <v>For the Quarter ended 30.06.2016</v>
      </c>
      <c r="D9" s="15" t="str">
        <f>"Upto the Quarter ended " &amp;[1]INDEX!$C$1</f>
        <v>Upto the Quarter ended 30.06.2016</v>
      </c>
      <c r="E9" s="15" t="str">
        <f>"For the Quarter ended " &amp;[1]INDEX!$E$1</f>
        <v>For the Quarter ended 30.06.2015</v>
      </c>
      <c r="F9" s="16" t="str">
        <f>"Upto the Quarter ended " &amp;[1]INDEX!$E$1</f>
        <v>Upto the Quarter ended 30.06.2015</v>
      </c>
      <c r="G9" s="14" t="str">
        <f>"For the Quarter ended " &amp;[1]INDEX!$C$1</f>
        <v>For the Quarter ended 30.06.2016</v>
      </c>
      <c r="H9" s="15" t="str">
        <f>"Upto the Quarter ended " &amp;[1]INDEX!$C$1</f>
        <v>Upto the Quarter ended 30.06.2016</v>
      </c>
      <c r="I9" s="15" t="str">
        <f>"For the Quarter ended " &amp;[1]INDEX!$E$1</f>
        <v>For the Quarter ended 30.06.2015</v>
      </c>
      <c r="J9" s="16" t="str">
        <f>"Upto the Quarter ended " &amp;[1]INDEX!$E$1</f>
        <v>Upto the Quarter ended 30.06.2015</v>
      </c>
      <c r="K9" s="14" t="str">
        <f>"For the Quarter ended " &amp;[1]INDEX!$C$1</f>
        <v>For the Quarter ended 30.06.2016</v>
      </c>
      <c r="L9" s="15" t="str">
        <f>"Upto the Quarter ended " &amp;[1]INDEX!$C$1</f>
        <v>Upto the Quarter ended 30.06.2016</v>
      </c>
      <c r="M9" s="15" t="str">
        <f>"For the Quarter ended " &amp;[1]INDEX!$E$1</f>
        <v>For the Quarter ended 30.06.2015</v>
      </c>
      <c r="N9" s="16" t="str">
        <f>"Upto the Quarter ended " &amp;[1]INDEX!$E$1</f>
        <v>Upto the Quarter ended 30.06.2015</v>
      </c>
      <c r="O9" s="14" t="str">
        <f>"For the Quarter ended " &amp;[1]INDEX!$C$1</f>
        <v>For the Quarter ended 30.06.2016</v>
      </c>
      <c r="P9" s="15" t="str">
        <f>"Upto the Quarter ended " &amp;[1]INDEX!$C$1</f>
        <v>Upto the Quarter ended 30.06.2016</v>
      </c>
      <c r="Q9" s="15" t="str">
        <f>"For the Quarter ended " &amp;[1]INDEX!$E$1</f>
        <v>For the Quarter ended 30.06.2015</v>
      </c>
      <c r="R9" s="16" t="str">
        <f>"Upto the Quarter ended " &amp;[1]INDEX!$E$1</f>
        <v>Upto the Quarter ended 30.06.2015</v>
      </c>
    </row>
    <row r="10" spans="2:21">
      <c r="B10" s="17" t="s">
        <v>9</v>
      </c>
      <c r="C10" s="18">
        <f>D10</f>
        <v>2776318.9241427002</v>
      </c>
      <c r="D10" s="18">
        <v>2776318.9241427002</v>
      </c>
      <c r="E10" s="19">
        <f>F10</f>
        <v>2419317.7925739842</v>
      </c>
      <c r="F10" s="18">
        <v>2419317.7925739842</v>
      </c>
      <c r="G10" s="18">
        <f>H10</f>
        <v>827703.9043696</v>
      </c>
      <c r="H10" s="18">
        <v>827703.9043696</v>
      </c>
      <c r="I10" s="19">
        <f>J10</f>
        <v>835624.349692964</v>
      </c>
      <c r="J10" s="19">
        <v>835624.349692964</v>
      </c>
      <c r="K10" s="18">
        <f>L10</f>
        <v>29532120.982666902</v>
      </c>
      <c r="L10" s="18">
        <v>29532120.982666902</v>
      </c>
      <c r="M10" s="19">
        <f>N10</f>
        <v>27194891.281365059</v>
      </c>
      <c r="N10" s="19">
        <v>27194891.281365059</v>
      </c>
      <c r="O10" s="20">
        <f>+C10+G10+K10</f>
        <v>33136143.811179202</v>
      </c>
      <c r="P10" s="18">
        <f t="shared" ref="P10:R12" si="0">+D10+H10+L10</f>
        <v>33136143.811179202</v>
      </c>
      <c r="Q10" s="18">
        <f t="shared" si="0"/>
        <v>30449833.423632007</v>
      </c>
      <c r="R10" s="19">
        <f t="shared" si="0"/>
        <v>30449833.423632007</v>
      </c>
    </row>
    <row r="11" spans="2:21">
      <c r="B11" s="21" t="s">
        <v>10</v>
      </c>
      <c r="C11" s="18">
        <f t="shared" ref="C11:C17" si="1">D11</f>
        <v>415538.69541600003</v>
      </c>
      <c r="D11" s="18">
        <v>415538.69541600003</v>
      </c>
      <c r="E11" s="22">
        <f t="shared" ref="E11:E17" si="2">F11</f>
        <v>187224.42600000001</v>
      </c>
      <c r="F11" s="23">
        <v>187224.42600000001</v>
      </c>
      <c r="G11" s="23">
        <f t="shared" ref="G11:G17" si="3">H11</f>
        <v>24667.716</v>
      </c>
      <c r="H11" s="23">
        <v>24667.716</v>
      </c>
      <c r="I11" s="22">
        <f t="shared" ref="I11:I17" si="4">J11</f>
        <v>10653.698</v>
      </c>
      <c r="J11" s="22">
        <v>10653.698</v>
      </c>
      <c r="K11" s="23">
        <f t="shared" ref="K11:K17" si="5">L11</f>
        <v>251321.25214250002</v>
      </c>
      <c r="L11" s="23">
        <v>251321.25214250002</v>
      </c>
      <c r="M11" s="22">
        <f t="shared" ref="M11:M17" si="6">N11</f>
        <v>153221.99679069599</v>
      </c>
      <c r="N11" s="22">
        <v>153221.99679069599</v>
      </c>
      <c r="O11" s="24">
        <f t="shared" ref="O11:O12" si="7">+C11+G11+K11</f>
        <v>691527.66355850012</v>
      </c>
      <c r="P11" s="23">
        <f t="shared" si="0"/>
        <v>691527.66355850012</v>
      </c>
      <c r="Q11" s="23">
        <f t="shared" si="0"/>
        <v>351100.120790696</v>
      </c>
      <c r="R11" s="22">
        <f t="shared" si="0"/>
        <v>351100.120790696</v>
      </c>
    </row>
    <row r="12" spans="2:21" ht="42.75" thickBot="1">
      <c r="B12" s="25" t="s">
        <v>11</v>
      </c>
      <c r="C12" s="26">
        <f t="shared" si="1"/>
        <v>-292657.70077935013</v>
      </c>
      <c r="D12" s="26">
        <v>-292657.70077935013</v>
      </c>
      <c r="E12" s="27">
        <f t="shared" si="2"/>
        <v>215249.89671300794</v>
      </c>
      <c r="F12" s="26">
        <v>215249.89671300794</v>
      </c>
      <c r="G12" s="26">
        <f t="shared" si="3"/>
        <v>-14489.65</v>
      </c>
      <c r="H12" s="26">
        <v>-14489.65</v>
      </c>
      <c r="I12" s="27">
        <f t="shared" si="4"/>
        <v>115739.662</v>
      </c>
      <c r="J12" s="27">
        <v>115739.662</v>
      </c>
      <c r="K12" s="26">
        <f t="shared" si="5"/>
        <v>-1217664.4790000001</v>
      </c>
      <c r="L12" s="26">
        <v>-1217664.4790000001</v>
      </c>
      <c r="M12" s="27">
        <f t="shared" si="6"/>
        <v>-1043558.841</v>
      </c>
      <c r="N12" s="27">
        <v>-1043558.841</v>
      </c>
      <c r="O12" s="28">
        <f t="shared" si="7"/>
        <v>-1524811.8297793502</v>
      </c>
      <c r="P12" s="26">
        <f t="shared" si="0"/>
        <v>-1524811.8297793502</v>
      </c>
      <c r="Q12" s="26">
        <f t="shared" si="0"/>
        <v>-712569.28228699206</v>
      </c>
      <c r="R12" s="27">
        <f t="shared" si="0"/>
        <v>-712569.28228699206</v>
      </c>
    </row>
    <row r="13" spans="2:21" s="33" customFormat="1" ht="21.75" thickBot="1">
      <c r="B13" s="29" t="s">
        <v>12</v>
      </c>
      <c r="C13" s="30">
        <f t="shared" si="1"/>
        <v>2899199.9187793504</v>
      </c>
      <c r="D13" s="30">
        <f t="shared" ref="D13" si="8">SUM(D10:D12)</f>
        <v>2899199.9187793504</v>
      </c>
      <c r="E13" s="31">
        <f t="shared" si="2"/>
        <v>2821792.1152869919</v>
      </c>
      <c r="F13" s="30">
        <f t="shared" ref="F13" si="9">SUM(F10:F12)</f>
        <v>2821792.1152869919</v>
      </c>
      <c r="G13" s="30">
        <f t="shared" si="3"/>
        <v>837881.97036959999</v>
      </c>
      <c r="H13" s="30">
        <f t="shared" ref="H13" si="10">SUM(H10:H12)</f>
        <v>837881.97036959999</v>
      </c>
      <c r="I13" s="31">
        <f t="shared" si="4"/>
        <v>962017.70969296398</v>
      </c>
      <c r="J13" s="31">
        <f>(SUM(J10:J12))</f>
        <v>962017.70969296398</v>
      </c>
      <c r="K13" s="30">
        <f t="shared" si="5"/>
        <v>28565777.755809404</v>
      </c>
      <c r="L13" s="30">
        <f t="shared" ref="L13" si="11">SUM(L10:L12)</f>
        <v>28565777.755809404</v>
      </c>
      <c r="M13" s="31">
        <f t="shared" si="6"/>
        <v>26304554.437155753</v>
      </c>
      <c r="N13" s="31">
        <f>(SUM(N10:N12))</f>
        <v>26304554.437155753</v>
      </c>
      <c r="O13" s="32">
        <f t="shared" ref="O13:R13" si="12">SUM(O10:O12)</f>
        <v>32302859.644958355</v>
      </c>
      <c r="P13" s="30">
        <f t="shared" si="12"/>
        <v>32302859.644958355</v>
      </c>
      <c r="Q13" s="30">
        <f t="shared" si="12"/>
        <v>30088364.262135714</v>
      </c>
      <c r="R13" s="31">
        <f t="shared" si="12"/>
        <v>30088364.262135714</v>
      </c>
    </row>
    <row r="14" spans="2:21" ht="21.75" thickBot="1">
      <c r="B14" s="34" t="s">
        <v>13</v>
      </c>
      <c r="C14" s="35">
        <f t="shared" si="1"/>
        <v>453374.82474330004</v>
      </c>
      <c r="D14" s="35">
        <v>453374.82474330004</v>
      </c>
      <c r="E14" s="36">
        <f t="shared" si="2"/>
        <v>429801.07529199397</v>
      </c>
      <c r="F14" s="35">
        <v>429801.07529199397</v>
      </c>
      <c r="G14" s="35">
        <f t="shared" si="3"/>
        <v>138870.326</v>
      </c>
      <c r="H14" s="35">
        <v>138870.326</v>
      </c>
      <c r="I14" s="36">
        <f t="shared" si="4"/>
        <v>188949.77499999999</v>
      </c>
      <c r="J14" s="36">
        <v>188949.77499999999</v>
      </c>
      <c r="K14" s="35">
        <f t="shared" si="5"/>
        <v>1726214.6719537</v>
      </c>
      <c r="L14" s="35">
        <v>1726214.6719537</v>
      </c>
      <c r="M14" s="36">
        <f t="shared" si="6"/>
        <v>1614735.5104810579</v>
      </c>
      <c r="N14" s="36">
        <v>1614735.5104810579</v>
      </c>
      <c r="O14" s="37">
        <f t="shared" ref="O14:R14" si="13">+C14+G14+K14</f>
        <v>2318459.8226970001</v>
      </c>
      <c r="P14" s="35">
        <f t="shared" si="13"/>
        <v>2318459.8226970001</v>
      </c>
      <c r="Q14" s="35">
        <f t="shared" si="13"/>
        <v>2233486.3607730521</v>
      </c>
      <c r="R14" s="36">
        <f t="shared" si="13"/>
        <v>2233486.3607730521</v>
      </c>
    </row>
    <row r="15" spans="2:21" s="33" customFormat="1" ht="21.75" thickBot="1">
      <c r="B15" s="29" t="s">
        <v>14</v>
      </c>
      <c r="C15" s="30">
        <f t="shared" si="1"/>
        <v>2445825.0940360501</v>
      </c>
      <c r="D15" s="30">
        <f t="shared" ref="D15" si="14">D13-D14</f>
        <v>2445825.0940360501</v>
      </c>
      <c r="E15" s="31">
        <f t="shared" si="2"/>
        <v>2391991.0399949979</v>
      </c>
      <c r="F15" s="30">
        <f t="shared" ref="F15" si="15">F13-F14</f>
        <v>2391991.0399949979</v>
      </c>
      <c r="G15" s="30">
        <f t="shared" si="3"/>
        <v>699011.64436959999</v>
      </c>
      <c r="H15" s="30">
        <f t="shared" ref="H15" si="16">H13-H14</f>
        <v>699011.64436959999</v>
      </c>
      <c r="I15" s="31">
        <f t="shared" si="4"/>
        <v>773067.93469296396</v>
      </c>
      <c r="J15" s="31">
        <f>(J13-J14)</f>
        <v>773067.93469296396</v>
      </c>
      <c r="K15" s="30">
        <f t="shared" si="5"/>
        <v>26839563.083855703</v>
      </c>
      <c r="L15" s="30">
        <f t="shared" ref="L15" si="17">L13-L14</f>
        <v>26839563.083855703</v>
      </c>
      <c r="M15" s="31">
        <f t="shared" si="6"/>
        <v>24689818.926674694</v>
      </c>
      <c r="N15" s="31">
        <f>(N13-N14)</f>
        <v>24689818.926674694</v>
      </c>
      <c r="O15" s="32">
        <f t="shared" ref="O15:R15" si="18">O13-O14</f>
        <v>29984399.822261356</v>
      </c>
      <c r="P15" s="30">
        <f t="shared" si="18"/>
        <v>29984399.822261356</v>
      </c>
      <c r="Q15" s="30">
        <f t="shared" si="18"/>
        <v>27854877.901362661</v>
      </c>
      <c r="R15" s="31">
        <f t="shared" si="18"/>
        <v>27854877.901362661</v>
      </c>
    </row>
    <row r="16" spans="2:21" ht="42.75" thickBot="1">
      <c r="B16" s="38" t="s">
        <v>15</v>
      </c>
      <c r="C16" s="35">
        <f t="shared" si="1"/>
        <v>11786.874</v>
      </c>
      <c r="D16" s="35">
        <v>11786.874</v>
      </c>
      <c r="E16" s="36">
        <f t="shared" si="2"/>
        <v>-54679.519999999997</v>
      </c>
      <c r="F16" s="35">
        <v>-54679.519999999997</v>
      </c>
      <c r="G16" s="35">
        <f t="shared" si="3"/>
        <v>-50268.097999999998</v>
      </c>
      <c r="H16" s="35">
        <v>-50268.097999999998</v>
      </c>
      <c r="I16" s="36">
        <f t="shared" si="4"/>
        <v>-161323.49600000001</v>
      </c>
      <c r="J16" s="36">
        <v>-161323.49600000001</v>
      </c>
      <c r="K16" s="35">
        <f t="shared" si="5"/>
        <v>55738.580999999998</v>
      </c>
      <c r="L16" s="35">
        <v>55738.580999999998</v>
      </c>
      <c r="M16" s="36">
        <f t="shared" si="6"/>
        <v>-138614.97099999999</v>
      </c>
      <c r="N16" s="36">
        <v>-138614.97099999999</v>
      </c>
      <c r="O16" s="37">
        <f t="shared" ref="O16:R16" si="19">+C16+G16+K16</f>
        <v>17257.356999999996</v>
      </c>
      <c r="P16" s="35">
        <f t="shared" si="19"/>
        <v>17257.356999999996</v>
      </c>
      <c r="Q16" s="35">
        <f t="shared" si="19"/>
        <v>-354617.98699999996</v>
      </c>
      <c r="R16" s="36">
        <f t="shared" si="19"/>
        <v>-354617.98699999996</v>
      </c>
    </row>
    <row r="17" spans="2:18" s="40" customFormat="1" ht="21.75" thickBot="1">
      <c r="B17" s="39" t="s">
        <v>16</v>
      </c>
      <c r="C17" s="30">
        <f t="shared" si="1"/>
        <v>2457611.96803605</v>
      </c>
      <c r="D17" s="30">
        <f t="shared" ref="D17" si="20">D15+D16</f>
        <v>2457611.96803605</v>
      </c>
      <c r="E17" s="31">
        <f t="shared" si="2"/>
        <v>2337311.5199949979</v>
      </c>
      <c r="F17" s="30">
        <f>F15+F16</f>
        <v>2337311.5199949979</v>
      </c>
      <c r="G17" s="30">
        <f t="shared" si="3"/>
        <v>648743.54636959999</v>
      </c>
      <c r="H17" s="30">
        <f t="shared" ref="H17" si="21">H15+H16</f>
        <v>648743.54636959999</v>
      </c>
      <c r="I17" s="31">
        <f t="shared" si="4"/>
        <v>611744.43869296391</v>
      </c>
      <c r="J17" s="31">
        <f t="shared" ref="J17" si="22">J15+J16</f>
        <v>611744.43869296391</v>
      </c>
      <c r="K17" s="30">
        <f t="shared" si="5"/>
        <v>26895301.664855704</v>
      </c>
      <c r="L17" s="30">
        <f t="shared" ref="L17" si="23">L15+L16</f>
        <v>26895301.664855704</v>
      </c>
      <c r="M17" s="31">
        <f t="shared" si="6"/>
        <v>24551203.955674693</v>
      </c>
      <c r="N17" s="31">
        <f t="shared" ref="N17:R17" si="24">N15+N16</f>
        <v>24551203.955674693</v>
      </c>
      <c r="O17" s="32">
        <f t="shared" si="24"/>
        <v>30001657.179261357</v>
      </c>
      <c r="P17" s="30">
        <f t="shared" si="24"/>
        <v>30001657.179261357</v>
      </c>
      <c r="Q17" s="30">
        <f t="shared" si="24"/>
        <v>27500259.914362662</v>
      </c>
      <c r="R17" s="31">
        <f t="shared" si="24"/>
        <v>27500259.914362662</v>
      </c>
    </row>
    <row r="18" spans="2:18"/>
    <row r="19" spans="2:18">
      <c r="B19" s="41" t="s">
        <v>17</v>
      </c>
      <c r="C19" s="41"/>
      <c r="D19" s="41"/>
      <c r="E19" s="41"/>
      <c r="F19" s="41"/>
    </row>
    <row r="20" spans="2:18"/>
  </sheetData>
  <mergeCells count="10"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hyperlinks>
    <hyperlink ref="U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NL-4 PREM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2016-08-12T09:39:22Z</dcterms:created>
  <dcterms:modified xsi:type="dcterms:W3CDTF">2016-08-12T09:39:23Z</dcterms:modified>
</cp:coreProperties>
</file>