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05" windowWidth="15120" windowHeight="801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I19" i="1"/>
  <c r="D13"/>
  <c r="H14"/>
  <c r="H13"/>
  <c r="J13" s="1"/>
  <c r="D14"/>
  <c r="K12"/>
  <c r="K11"/>
  <c r="K10"/>
  <c r="K9"/>
  <c r="K8"/>
  <c r="K7"/>
  <c r="J16"/>
  <c r="K16" s="1"/>
  <c r="J15"/>
  <c r="K15" s="1"/>
  <c r="J14"/>
  <c r="J12"/>
  <c r="J11"/>
  <c r="J10"/>
  <c r="H16"/>
  <c r="H15"/>
  <c r="H12"/>
  <c r="H17" l="1"/>
  <c r="J17"/>
  <c r="J19" s="1"/>
  <c r="E16"/>
  <c r="E15"/>
  <c r="E14"/>
  <c r="K14" s="1"/>
  <c r="E13"/>
  <c r="E12"/>
  <c r="E11"/>
  <c r="E10"/>
  <c r="E9"/>
  <c r="E8"/>
  <c r="E7"/>
  <c r="I17"/>
  <c r="D17"/>
  <c r="D19" s="1"/>
  <c r="C13"/>
  <c r="C14"/>
  <c r="C12"/>
  <c r="C15"/>
  <c r="C16"/>
  <c r="C17"/>
  <c r="C19" s="1"/>
  <c r="F17"/>
  <c r="F19" s="1"/>
  <c r="B17"/>
  <c r="B19" s="1"/>
  <c r="L19"/>
  <c r="L17"/>
  <c r="H19"/>
  <c r="K13" l="1"/>
  <c r="K17" s="1"/>
  <c r="K19" s="1"/>
  <c r="E17"/>
  <c r="E19" s="1"/>
</calcChain>
</file>

<file path=xl/sharedStrings.xml><?xml version="1.0" encoding="utf-8"?>
<sst xmlns="http://schemas.openxmlformats.org/spreadsheetml/2006/main" count="35" uniqueCount="34">
  <si>
    <t>FORM NL-14-FIXED ASSETS SCHEDULE</t>
  </si>
  <si>
    <t>FIXED ASSETS</t>
  </si>
  <si>
    <t>(Rs.’000)</t>
  </si>
  <si>
    <t>Particulars</t>
  </si>
  <si>
    <t>Cost/ Gross Block</t>
  </si>
  <si>
    <t>Depreciation</t>
  </si>
  <si>
    <t>Net Block</t>
  </si>
  <si>
    <t>Opening</t>
  </si>
  <si>
    <t>Additions</t>
  </si>
  <si>
    <t>Deductions</t>
  </si>
  <si>
    <t>Closing</t>
  </si>
  <si>
    <t>Up to Last Year</t>
  </si>
  <si>
    <t>For The Period</t>
  </si>
  <si>
    <r>
      <t xml:space="preserve">To </t>
    </r>
    <r>
      <rPr>
        <sz val="7.5"/>
        <rFont val="Times New Roman"/>
        <family val="1"/>
      </rPr>
      <t>Date</t>
    </r>
  </si>
  <si>
    <t>Goodwill</t>
  </si>
  <si>
    <t>Intangibles (specify)</t>
  </si>
  <si>
    <t>Land-Freehold</t>
  </si>
  <si>
    <t>Leasehold Property</t>
  </si>
  <si>
    <t>Buildings</t>
  </si>
  <si>
    <t>Furniture &amp; Fittings</t>
  </si>
  <si>
    <t>Information Technology Equipment</t>
  </si>
  <si>
    <t>Vehicles</t>
  </si>
  <si>
    <t>Office Equipment</t>
  </si>
  <si>
    <t>Others (Specify nature)</t>
  </si>
  <si>
    <t>TOTAL</t>
  </si>
  <si>
    <t>Work in progress</t>
  </si>
  <si>
    <t>Grand Total</t>
  </si>
  <si>
    <t>PREVIOUS YEAR</t>
  </si>
  <si>
    <t>Note:</t>
  </si>
  <si>
    <r>
      <t>Assets included in land, property and building</t>
    </r>
    <r>
      <rPr>
        <sz val="10"/>
        <rFont val="Times New Roman"/>
        <family val="1"/>
      </rPr>
      <t xml:space="preserve"> </t>
    </r>
    <r>
      <rPr>
        <i/>
        <sz val="10"/>
        <rFont val="Times New Roman"/>
        <family val="1"/>
      </rPr>
      <t>above exclude Investment Properties as defined in note (e) to Form NL-12-Investment Schedule.</t>
    </r>
  </si>
  <si>
    <t>On Sales/Adjustments</t>
  </si>
  <si>
    <t>30.06.2011</t>
  </si>
  <si>
    <t>For the corresponding previous year</t>
  </si>
  <si>
    <t>Depreciation on Transfers in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</si>
</sst>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b/>
      <sz val="10"/>
      <name val="Times New Roman"/>
      <family val="1"/>
    </font>
    <font>
      <sz val="10"/>
      <name val="Times New Roman"/>
      <family val="1"/>
    </font>
    <font>
      <i/>
      <sz val="10"/>
      <name val="Times New Roman"/>
      <family val="1"/>
    </font>
    <font>
      <sz val="8"/>
      <name val="Times New Roman"/>
      <family val="1"/>
    </font>
    <font>
      <sz val="7.5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0" fontId="2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 applyNumberFormat="0" applyFill="0" applyBorder="0" applyAlignment="0" applyProtection="0"/>
  </cellStyleXfs>
  <cellXfs count="19">
    <xf numFmtId="0" fontId="0" fillId="0" borderId="0" xfId="0"/>
    <xf numFmtId="0" fontId="2" fillId="0" borderId="0" xfId="1"/>
    <xf numFmtId="0" fontId="5" fillId="0" borderId="1" xfId="1" applyFont="1" applyBorder="1" applyAlignment="1">
      <alignment vertical="top" wrapText="1"/>
    </xf>
    <xf numFmtId="0" fontId="4" fillId="0" borderId="1" xfId="1" applyFont="1" applyBorder="1" applyAlignment="1">
      <alignment vertical="top" wrapText="1"/>
    </xf>
    <xf numFmtId="0" fontId="4" fillId="0" borderId="1" xfId="1" applyFont="1" applyFill="1" applyBorder="1" applyAlignment="1">
      <alignment vertical="top" wrapText="1"/>
    </xf>
    <xf numFmtId="0" fontId="5" fillId="0" borderId="0" xfId="1" applyFont="1"/>
    <xf numFmtId="0" fontId="4" fillId="0" borderId="0" xfId="1" applyFont="1"/>
    <xf numFmtId="0" fontId="5" fillId="0" borderId="0" xfId="1" applyFont="1" applyAlignment="1">
      <alignment horizontal="right"/>
    </xf>
    <xf numFmtId="0" fontId="4" fillId="0" borderId="1" xfId="1" applyFont="1" applyFill="1" applyBorder="1" applyAlignment="1">
      <alignment horizontal="center" vertical="top" wrapText="1"/>
    </xf>
    <xf numFmtId="0" fontId="8" fillId="0" borderId="1" xfId="1" applyFont="1" applyBorder="1" applyAlignment="1">
      <alignment horizontal="center" vertical="top" wrapText="1"/>
    </xf>
    <xf numFmtId="0" fontId="6" fillId="0" borderId="0" xfId="1" applyFont="1"/>
    <xf numFmtId="0" fontId="7" fillId="0" borderId="1" xfId="1" applyFont="1" applyBorder="1" applyAlignment="1">
      <alignment horizontal="center" vertical="top" wrapText="1"/>
    </xf>
    <xf numFmtId="0" fontId="5" fillId="0" borderId="1" xfId="1" applyFont="1" applyBorder="1" applyAlignment="1">
      <alignment vertical="top" wrapText="1"/>
    </xf>
    <xf numFmtId="0" fontId="7" fillId="0" borderId="1" xfId="1" applyFont="1" applyBorder="1" applyAlignment="1">
      <alignment vertical="top" wrapText="1"/>
    </xf>
    <xf numFmtId="3" fontId="5" fillId="0" borderId="1" xfId="1" applyNumberFormat="1" applyFont="1" applyBorder="1" applyAlignment="1">
      <alignment vertical="top" wrapText="1"/>
    </xf>
    <xf numFmtId="0" fontId="0" fillId="0" borderId="1" xfId="0" applyBorder="1"/>
    <xf numFmtId="3" fontId="4" fillId="0" borderId="1" xfId="1" applyNumberFormat="1" applyFont="1" applyBorder="1" applyAlignment="1">
      <alignment vertical="top" wrapText="1"/>
    </xf>
    <xf numFmtId="3" fontId="2" fillId="0" borderId="0" xfId="1" applyNumberFormat="1"/>
    <xf numFmtId="0" fontId="4" fillId="0" borderId="1" xfId="1" applyFont="1" applyFill="1" applyBorder="1" applyAlignment="1">
      <alignment horizontal="center" vertical="top" wrapText="1"/>
    </xf>
  </cellXfs>
  <cellStyles count="9">
    <cellStyle name="Normal" xfId="0" builtinId="0"/>
    <cellStyle name="Normal 10" xfId="2"/>
    <cellStyle name="Normal 2" xfId="1"/>
    <cellStyle name="Normal 2 2" xfId="3"/>
    <cellStyle name="Normal 2 2 2" xfId="4"/>
    <cellStyle name="Normal 6" xfId="5"/>
    <cellStyle name="Normal 8" xfId="6"/>
    <cellStyle name="Normal 9" xfId="7"/>
    <cellStyle name="Style 1" xfId="8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24"/>
  <sheetViews>
    <sheetView tabSelected="1" topLeftCell="A4" workbookViewId="0">
      <selection activeCell="J21" sqref="J21"/>
    </sheetView>
  </sheetViews>
  <sheetFormatPr defaultRowHeight="15"/>
  <cols>
    <col min="1" max="1" width="24.140625" customWidth="1"/>
    <col min="2" max="2" width="12.5703125" customWidth="1"/>
    <col min="3" max="3" width="11.7109375" customWidth="1"/>
    <col min="4" max="4" width="11.140625" customWidth="1"/>
    <col min="5" max="5" width="11.85546875" customWidth="1"/>
    <col min="6" max="7" width="11.28515625" customWidth="1"/>
    <col min="8" max="8" width="10.7109375" customWidth="1"/>
    <col min="9" max="9" width="14.5703125" customWidth="1"/>
    <col min="10" max="10" width="12" customWidth="1"/>
    <col min="11" max="11" width="13.5703125" customWidth="1"/>
    <col min="12" max="12" width="15.42578125" customWidth="1"/>
  </cols>
  <sheetData>
    <row r="1" spans="1:12">
      <c r="A1" s="6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</row>
    <row r="2" spans="1:12">
      <c r="A2" s="6"/>
      <c r="B2" s="1"/>
      <c r="C2" s="1" t="s">
        <v>31</v>
      </c>
      <c r="D2" s="1"/>
      <c r="E2" s="1"/>
      <c r="F2" s="1"/>
      <c r="G2" s="1"/>
      <c r="H2" s="1"/>
      <c r="I2" s="1"/>
      <c r="J2" s="1"/>
      <c r="K2" s="1"/>
      <c r="L2" s="1"/>
    </row>
    <row r="3" spans="1:12">
      <c r="A3" s="6" t="s">
        <v>1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</row>
    <row r="4" spans="1:12">
      <c r="A4" s="1"/>
      <c r="B4" s="1"/>
      <c r="C4" s="1"/>
      <c r="D4" s="1"/>
      <c r="E4" s="1"/>
      <c r="F4" s="1"/>
      <c r="G4" s="1"/>
      <c r="H4" s="1"/>
      <c r="I4" s="1"/>
      <c r="J4" s="1"/>
      <c r="K4" s="7" t="s">
        <v>2</v>
      </c>
      <c r="L4" s="1"/>
    </row>
    <row r="5" spans="1:12">
      <c r="A5" s="8" t="s">
        <v>3</v>
      </c>
      <c r="B5" s="18" t="s">
        <v>4</v>
      </c>
      <c r="C5" s="18"/>
      <c r="D5" s="18"/>
      <c r="E5" s="18"/>
      <c r="F5" s="18" t="s">
        <v>5</v>
      </c>
      <c r="G5" s="18"/>
      <c r="H5" s="18"/>
      <c r="I5" s="18"/>
      <c r="J5" s="18"/>
      <c r="K5" s="18" t="s">
        <v>6</v>
      </c>
      <c r="L5" s="18"/>
    </row>
    <row r="6" spans="1:12" ht="54.75" customHeight="1">
      <c r="A6" s="12"/>
      <c r="B6" s="13" t="s">
        <v>7</v>
      </c>
      <c r="C6" s="13" t="s">
        <v>8</v>
      </c>
      <c r="D6" s="13" t="s">
        <v>9</v>
      </c>
      <c r="E6" s="11" t="s">
        <v>10</v>
      </c>
      <c r="F6" s="11" t="s">
        <v>11</v>
      </c>
      <c r="G6" s="11" t="s">
        <v>33</v>
      </c>
      <c r="H6" s="11" t="s">
        <v>12</v>
      </c>
      <c r="I6" s="9" t="s">
        <v>30</v>
      </c>
      <c r="J6" s="11" t="s">
        <v>13</v>
      </c>
      <c r="K6" s="4" t="s">
        <v>31</v>
      </c>
      <c r="L6" s="4" t="s">
        <v>32</v>
      </c>
    </row>
    <row r="7" spans="1:12">
      <c r="A7" s="2" t="s">
        <v>14</v>
      </c>
      <c r="B7" s="14">
        <v>0</v>
      </c>
      <c r="C7" s="14"/>
      <c r="D7" s="14"/>
      <c r="E7" s="14">
        <f t="shared" ref="E7:E16" si="0">+B7+C7-D7</f>
        <v>0</v>
      </c>
      <c r="F7" s="14"/>
      <c r="G7" s="14"/>
      <c r="H7" s="14"/>
      <c r="I7" s="14"/>
      <c r="J7" s="14"/>
      <c r="K7" s="14">
        <f t="shared" ref="K7:K16" si="1">+E7-J7</f>
        <v>0</v>
      </c>
      <c r="L7" s="14"/>
    </row>
    <row r="8" spans="1:12">
      <c r="A8" s="2" t="s">
        <v>15</v>
      </c>
      <c r="B8" s="14">
        <v>0</v>
      </c>
      <c r="C8" s="14"/>
      <c r="D8" s="14"/>
      <c r="E8" s="14">
        <f t="shared" si="0"/>
        <v>0</v>
      </c>
      <c r="F8" s="14"/>
      <c r="G8" s="14"/>
      <c r="H8" s="14"/>
      <c r="I8" s="14"/>
      <c r="J8" s="14"/>
      <c r="K8" s="14">
        <f t="shared" si="1"/>
        <v>0</v>
      </c>
      <c r="L8" s="14"/>
    </row>
    <row r="9" spans="1:12">
      <c r="A9" s="2" t="s">
        <v>16</v>
      </c>
      <c r="B9" s="14">
        <v>6532</v>
      </c>
      <c r="C9" s="14"/>
      <c r="D9" s="14"/>
      <c r="E9" s="14">
        <f t="shared" si="0"/>
        <v>6532</v>
      </c>
      <c r="F9" s="14"/>
      <c r="G9" s="14"/>
      <c r="H9" s="14"/>
      <c r="I9" s="14"/>
      <c r="J9" s="14"/>
      <c r="K9" s="14">
        <f t="shared" si="1"/>
        <v>6532</v>
      </c>
      <c r="L9" s="14">
        <v>6532</v>
      </c>
    </row>
    <row r="10" spans="1:12">
      <c r="A10" s="2" t="s">
        <v>17</v>
      </c>
      <c r="B10" s="14">
        <v>4415</v>
      </c>
      <c r="C10" s="14"/>
      <c r="D10" s="14"/>
      <c r="E10" s="14">
        <f t="shared" si="0"/>
        <v>4415</v>
      </c>
      <c r="F10" s="14">
        <v>511</v>
      </c>
      <c r="G10" s="14"/>
      <c r="H10" s="14"/>
      <c r="I10" s="14"/>
      <c r="J10" s="14">
        <f t="shared" ref="J10:J16" si="2">+F10+G10+H10-I10</f>
        <v>511</v>
      </c>
      <c r="K10" s="14">
        <f t="shared" si="1"/>
        <v>3904</v>
      </c>
      <c r="L10" s="14">
        <v>3978</v>
      </c>
    </row>
    <row r="11" spans="1:12">
      <c r="A11" s="2" t="s">
        <v>18</v>
      </c>
      <c r="B11" s="14">
        <v>331161</v>
      </c>
      <c r="C11" s="14"/>
      <c r="D11" s="14"/>
      <c r="E11" s="14">
        <f t="shared" si="0"/>
        <v>331161</v>
      </c>
      <c r="F11" s="14">
        <v>136590</v>
      </c>
      <c r="G11" s="14"/>
      <c r="H11" s="14"/>
      <c r="I11" s="14"/>
      <c r="J11" s="14">
        <f t="shared" si="2"/>
        <v>136590</v>
      </c>
      <c r="K11" s="14">
        <f t="shared" si="1"/>
        <v>194571</v>
      </c>
      <c r="L11" s="14">
        <v>204617</v>
      </c>
    </row>
    <row r="12" spans="1:12">
      <c r="A12" s="2" t="s">
        <v>19</v>
      </c>
      <c r="B12" s="14">
        <v>262208</v>
      </c>
      <c r="C12" s="14">
        <f>984+411</f>
        <v>1395</v>
      </c>
      <c r="D12" s="14">
        <v>534</v>
      </c>
      <c r="E12" s="14">
        <f t="shared" si="0"/>
        <v>263069</v>
      </c>
      <c r="F12" s="14">
        <v>228541</v>
      </c>
      <c r="G12" s="14"/>
      <c r="H12" s="14">
        <f>1523+39</f>
        <v>1562</v>
      </c>
      <c r="I12" s="15">
        <v>650</v>
      </c>
      <c r="J12" s="14">
        <f t="shared" si="2"/>
        <v>229453</v>
      </c>
      <c r="K12" s="14">
        <f t="shared" si="1"/>
        <v>33616</v>
      </c>
      <c r="L12" s="14">
        <v>31263</v>
      </c>
    </row>
    <row r="13" spans="1:12" ht="25.5">
      <c r="A13" s="2" t="s">
        <v>20</v>
      </c>
      <c r="B13" s="14">
        <v>2782290</v>
      </c>
      <c r="C13" s="14">
        <f>24085+2012+9471+1694</f>
        <v>37262</v>
      </c>
      <c r="D13" s="14">
        <f>7512+200000-28144</f>
        <v>179368</v>
      </c>
      <c r="E13" s="14">
        <f t="shared" si="0"/>
        <v>2640184</v>
      </c>
      <c r="F13" s="14">
        <v>2483003</v>
      </c>
      <c r="G13" s="14"/>
      <c r="H13" s="14">
        <f>44893+4463-40000</f>
        <v>9356</v>
      </c>
      <c r="I13" s="15">
        <v>103</v>
      </c>
      <c r="J13" s="14">
        <f t="shared" si="2"/>
        <v>2492256</v>
      </c>
      <c r="K13" s="14">
        <f t="shared" si="1"/>
        <v>147928</v>
      </c>
      <c r="L13" s="14">
        <v>593740</v>
      </c>
    </row>
    <row r="14" spans="1:12">
      <c r="A14" s="2" t="s">
        <v>21</v>
      </c>
      <c r="B14" s="14">
        <v>404672</v>
      </c>
      <c r="C14" s="14">
        <f>7832+1031+4736</f>
        <v>13599</v>
      </c>
      <c r="D14" s="14">
        <f>7319+13445</f>
        <v>20764</v>
      </c>
      <c r="E14" s="14">
        <f t="shared" si="0"/>
        <v>397507</v>
      </c>
      <c r="F14" s="14">
        <v>247216</v>
      </c>
      <c r="G14" s="14"/>
      <c r="H14" s="14">
        <f>10191+660-10000</f>
        <v>851</v>
      </c>
      <c r="I14" s="15">
        <v>700</v>
      </c>
      <c r="J14" s="14">
        <f t="shared" si="2"/>
        <v>247367</v>
      </c>
      <c r="K14" s="14">
        <f t="shared" si="1"/>
        <v>150140</v>
      </c>
      <c r="L14" s="14">
        <v>172540</v>
      </c>
    </row>
    <row r="15" spans="1:12">
      <c r="A15" s="2" t="s">
        <v>22</v>
      </c>
      <c r="B15" s="14">
        <v>170643</v>
      </c>
      <c r="C15" s="14">
        <f>1828+207</f>
        <v>2035</v>
      </c>
      <c r="D15" s="14">
        <v>360</v>
      </c>
      <c r="E15" s="14">
        <f t="shared" si="0"/>
        <v>172318</v>
      </c>
      <c r="F15" s="14">
        <v>145745</v>
      </c>
      <c r="G15" s="14"/>
      <c r="H15" s="14">
        <f>934+63</f>
        <v>997</v>
      </c>
      <c r="I15" s="15">
        <v>379</v>
      </c>
      <c r="J15" s="14">
        <f t="shared" si="2"/>
        <v>146363</v>
      </c>
      <c r="K15" s="14">
        <f t="shared" si="1"/>
        <v>25955</v>
      </c>
      <c r="L15" s="14">
        <v>24932</v>
      </c>
    </row>
    <row r="16" spans="1:12">
      <c r="A16" s="2" t="s">
        <v>23</v>
      </c>
      <c r="B16" s="14">
        <v>294860</v>
      </c>
      <c r="C16" s="14">
        <f>2387+276</f>
        <v>2663</v>
      </c>
      <c r="D16" s="14">
        <v>393</v>
      </c>
      <c r="E16" s="14">
        <f t="shared" si="0"/>
        <v>297130</v>
      </c>
      <c r="F16" s="14">
        <v>232274</v>
      </c>
      <c r="G16" s="14"/>
      <c r="H16" s="14">
        <f>2347+85</f>
        <v>2432</v>
      </c>
      <c r="I16" s="15">
        <v>301</v>
      </c>
      <c r="J16" s="14">
        <f t="shared" si="2"/>
        <v>234405</v>
      </c>
      <c r="K16" s="14">
        <f t="shared" si="1"/>
        <v>62725</v>
      </c>
      <c r="L16" s="14">
        <v>61394</v>
      </c>
    </row>
    <row r="17" spans="1:12">
      <c r="A17" s="3" t="s">
        <v>24</v>
      </c>
      <c r="B17" s="14">
        <f>SUM(B7:B16)+1</f>
        <v>4256782</v>
      </c>
      <c r="C17" s="14">
        <f>SUM(C7:C16)</f>
        <v>56954</v>
      </c>
      <c r="D17" s="14">
        <f>SUM(D7:D16)</f>
        <v>201419</v>
      </c>
      <c r="E17" s="14">
        <f>SUM(E7:E16)</f>
        <v>4112316</v>
      </c>
      <c r="F17" s="14">
        <f t="shared" ref="F17" si="3">SUM(F7:F16)</f>
        <v>3473880</v>
      </c>
      <c r="G17" s="14"/>
      <c r="H17" s="14">
        <f>SUM(H7:H16)</f>
        <v>15198</v>
      </c>
      <c r="I17" s="14">
        <f>SUM(I7:I16)</f>
        <v>2133</v>
      </c>
      <c r="J17" s="14">
        <f>SUM(J7:J16)</f>
        <v>3486945</v>
      </c>
      <c r="K17" s="14">
        <f>SUM(K7:K16)</f>
        <v>625371</v>
      </c>
      <c r="L17" s="14">
        <f t="shared" ref="L17" si="4">SUM(L7:L16)</f>
        <v>1098996</v>
      </c>
    </row>
    <row r="18" spans="1:12">
      <c r="A18" s="2" t="s">
        <v>25</v>
      </c>
      <c r="B18" s="14">
        <v>53140</v>
      </c>
      <c r="C18" s="14"/>
      <c r="D18" s="14"/>
      <c r="E18" s="14">
        <v>53140</v>
      </c>
      <c r="F18" s="14">
        <v>0</v>
      </c>
      <c r="G18" s="14"/>
      <c r="H18" s="14"/>
      <c r="I18" s="15"/>
      <c r="J18" s="14">
        <v>0</v>
      </c>
      <c r="K18" s="14">
        <v>53140</v>
      </c>
      <c r="L18" s="14">
        <v>0</v>
      </c>
    </row>
    <row r="19" spans="1:12">
      <c r="A19" s="3" t="s">
        <v>26</v>
      </c>
      <c r="B19" s="14">
        <f t="shared" ref="B19:L19" si="5">+B17+B18</f>
        <v>4309922</v>
      </c>
      <c r="C19" s="14">
        <f t="shared" si="5"/>
        <v>56954</v>
      </c>
      <c r="D19" s="14">
        <f t="shared" si="5"/>
        <v>201419</v>
      </c>
      <c r="E19" s="14">
        <f t="shared" si="5"/>
        <v>4165456</v>
      </c>
      <c r="F19" s="14">
        <f t="shared" si="5"/>
        <v>3473880</v>
      </c>
      <c r="G19" s="14"/>
      <c r="H19" s="14">
        <f t="shared" si="5"/>
        <v>15198</v>
      </c>
      <c r="I19" s="14">
        <f t="shared" si="5"/>
        <v>2133</v>
      </c>
      <c r="J19" s="14">
        <f t="shared" si="5"/>
        <v>3486945</v>
      </c>
      <c r="K19" s="16">
        <f t="shared" si="5"/>
        <v>678511</v>
      </c>
      <c r="L19" s="14">
        <f t="shared" si="5"/>
        <v>1098996</v>
      </c>
    </row>
    <row r="20" spans="1:12">
      <c r="A20" s="3" t="s">
        <v>27</v>
      </c>
      <c r="B20" s="14">
        <v>3106062</v>
      </c>
      <c r="C20" s="14">
        <v>1227416</v>
      </c>
      <c r="D20" s="14">
        <v>220607</v>
      </c>
      <c r="E20" s="14">
        <v>4112871</v>
      </c>
      <c r="F20" s="14">
        <v>2544923</v>
      </c>
      <c r="G20" s="14"/>
      <c r="H20" s="14">
        <v>589041</v>
      </c>
      <c r="I20" s="14">
        <v>-120090</v>
      </c>
      <c r="J20" s="14">
        <v>3013874</v>
      </c>
      <c r="K20" s="14">
        <v>1098996</v>
      </c>
      <c r="L20" s="14"/>
    </row>
    <row r="21" spans="1:12">
      <c r="A21" s="5"/>
      <c r="B21" s="1"/>
      <c r="C21" s="1"/>
      <c r="D21" s="1"/>
      <c r="E21" s="16"/>
      <c r="F21" s="1"/>
      <c r="G21" s="1"/>
      <c r="H21" s="1"/>
      <c r="I21" s="1"/>
      <c r="J21" s="14"/>
      <c r="K21" s="1"/>
      <c r="L21" s="1"/>
    </row>
    <row r="22" spans="1:12">
      <c r="A22" s="10" t="s">
        <v>28</v>
      </c>
      <c r="B22" s="1"/>
      <c r="C22" s="1"/>
      <c r="D22" s="1"/>
      <c r="E22" s="17"/>
      <c r="F22" s="1"/>
      <c r="G22" s="1"/>
      <c r="H22" s="1"/>
      <c r="I22" s="1"/>
      <c r="J22" s="1"/>
      <c r="K22" s="1"/>
      <c r="L22" s="1"/>
    </row>
    <row r="23" spans="1:12">
      <c r="A23" s="10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</row>
    <row r="24" spans="1:12">
      <c r="A24" s="10" t="s">
        <v>29</v>
      </c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</row>
  </sheetData>
  <mergeCells count="3">
    <mergeCell ref="K5:L5"/>
    <mergeCell ref="B5:E5"/>
    <mergeCell ref="F5:J5"/>
  </mergeCells>
  <pageMargins left="0.70866141732283472" right="0.70866141732283472" top="0.74803149606299213" bottom="0.74803149606299213" header="0.31496062992125984" footer="0.31496062992125984"/>
  <pageSetup paperSize="9" scale="8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NIC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35170</dc:creator>
  <cp:lastModifiedBy>35170</cp:lastModifiedBy>
  <cp:lastPrinted>2011-08-12T10:55:49Z</cp:lastPrinted>
  <dcterms:created xsi:type="dcterms:W3CDTF">2011-05-27T11:59:30Z</dcterms:created>
  <dcterms:modified xsi:type="dcterms:W3CDTF">2011-08-12T10:59:16Z</dcterms:modified>
</cp:coreProperties>
</file>